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xlsBook"/>
  <mc:AlternateContent xmlns:mc="http://schemas.openxmlformats.org/markup-compatibility/2006">
    <mc:Choice Requires="x15">
      <x15ac:absPath xmlns:x15ac="http://schemas.microsoft.com/office/spreadsheetml/2010/11/ac" url="C:\Users\holodovags\Downloads\"/>
    </mc:Choice>
  </mc:AlternateContent>
  <bookViews>
    <workbookView xWindow="930" yWindow="360" windowWidth="13665" windowHeight="7890" tabRatio="903" firstSheet="3" activeTab="3"/>
  </bookViews>
  <sheets>
    <sheet name="modList00" sheetId="623" state="veryHidden" r:id="rId1"/>
    <sheet name="Инструкция" sheetId="525" r:id="rId2"/>
    <sheet name="Лог обновления" sheetId="429" state="veryHidden" r:id="rId3"/>
    <sheet name="Титульный" sheetId="437" r:id="rId4"/>
    <sheet name="Территории" sheetId="601" r:id="rId5"/>
    <sheet name="Перечень тарифов" sheetId="540" r:id="rId6"/>
    <sheet name="Форма 1.0.1 | Т-ТЭ | &gt;=25МВт" sheetId="634" state="veryHidden" r:id="rId7"/>
    <sheet name="Форма 4.10.2 | Т-ТЭ | &gt;=25МВт" sheetId="624" state="veryHidden" r:id="rId8"/>
    <sheet name="Форма 1.0.1 | Т-ТЭ | ТСО" sheetId="614" state="veryHidden" r:id="rId9"/>
    <sheet name="Форма 4.10.2 | Т-ТЭ | ТСО" sheetId="625" state="veryHidden" r:id="rId10"/>
    <sheet name="Форма 1.0.1 | Т-ТЭ | потр" sheetId="643" r:id="rId11"/>
    <sheet name="Форма 4.10.2 | Т-ТЭ | потр" sheetId="642" r:id="rId12"/>
    <sheet name="Форма 1.0.1 | Т-ТЭ | предел" sheetId="635" state="veryHidden" r:id="rId13"/>
    <sheet name="Форма 4.10.2 | Т-ТЭ | предел" sheetId="626" state="veryHidden" r:id="rId14"/>
    <sheet name="Форма 1.0.1 | Т-ТЭ | индикат" sheetId="641" state="veryHidden" r:id="rId15"/>
    <sheet name="Форма 4.10.2 | Т-ТЭ | индикат" sheetId="640" state="veryHidden" r:id="rId16"/>
    <sheet name="Форма 1.0.1 | Резерв мощности" sheetId="636" state="veryHidden" r:id="rId17"/>
    <sheet name="Форма 4.10.2 | Резерв мощности" sheetId="631" state="veryHidden" r:id="rId18"/>
    <sheet name="Форма 1.0.1 | Т-ТН" sheetId="637" state="veryHidden" r:id="rId19"/>
    <sheet name="Форма 4.10.3 | Т-ТН" sheetId="627" state="veryHidden" r:id="rId20"/>
    <sheet name="Форма 1.0.1 | Т-передача ТЭ" sheetId="638" state="veryHidden" r:id="rId21"/>
    <sheet name="Форма 4.10.3 | Т-передача ТЭ" sheetId="629" state="veryHidden" r:id="rId22"/>
    <sheet name="Форма 1.0.1 | Т-передача ТН" sheetId="639" state="veryHidden" r:id="rId23"/>
    <sheet name="Форма 4.10.3 | Т-передача ТН" sheetId="630" state="veryHidden" r:id="rId24"/>
    <sheet name="Форма 1.0.1 | Т-гор.вода" sheetId="616" state="veryHidden" r:id="rId25"/>
    <sheet name="Форма 4.10.4 | Т-гор.вода" sheetId="628" state="veryHidden" r:id="rId26"/>
    <sheet name="Форма 1.0.1 | Т-подкл" sheetId="618" state="veryHidden" r:id="rId27"/>
    <sheet name="Форма 4.10.5 | Т-подкл" sheetId="633" state="veryHidden" r:id="rId28"/>
    <sheet name="Форма 1.0.1 | Т-подкл(инд)" sheetId="617" state="veryHidden" r:id="rId29"/>
    <sheet name="Форма 4.10.6 | Т-подкл(инд)" sheetId="632" state="veryHidden" r:id="rId30"/>
    <sheet name="Форма 1.0.1 | Форма 4.9" sheetId="645" r:id="rId31"/>
    <sheet name="Форма 4.9" sheetId="646" r:id="rId32"/>
    <sheet name="Форма 1.0.1 | Форма 4.10.1" sheetId="649" r:id="rId33"/>
    <sheet name="Форма 4.10.1" sheetId="647" r:id="rId34"/>
    <sheet name="Форма 1.0.2" sheetId="550" state="veryHidden" r:id="rId35"/>
    <sheet name="Сведения об изменении" sheetId="568" state="veryHidden" r:id="rId36"/>
    <sheet name="Комментарии" sheetId="431" r:id="rId37"/>
    <sheet name="Проверка" sheetId="546" r:id="rId38"/>
    <sheet name="et_union_hor" sheetId="471" state="veryHidden" r:id="rId39"/>
    <sheet name="TEHSHEET" sheetId="205" state="veryHidden" r:id="rId40"/>
    <sheet name="modList14_1" sheetId="644" state="veryHidden" r:id="rId41"/>
    <sheet name="modList13" sheetId="648" state="veryHidden" r:id="rId42"/>
    <sheet name="modListTempFilter" sheetId="620" state="veryHidden" r:id="rId43"/>
    <sheet name="modCheckCyan" sheetId="612" state="veryHidden" r:id="rId44"/>
    <sheet name="REESTR_LINK" sheetId="602" state="veryHidden" r:id="rId45"/>
    <sheet name="REESTR_DS" sheetId="603" state="veryHidden" r:id="rId46"/>
    <sheet name="modHTTP" sheetId="604" state="veryHidden" r:id="rId47"/>
    <sheet name="modfrmRezimChoose" sheetId="609" state="veryHidden" r:id="rId48"/>
    <sheet name="modSheetMain" sheetId="599" state="veryHidden" r:id="rId49"/>
    <sheet name="REESTR_VT" sheetId="577" state="veryHidden" r:id="rId50"/>
    <sheet name="REESTR_VED" sheetId="579" state="veryHidden" r:id="rId51"/>
    <sheet name="modfrmReestrObj" sheetId="570" state="veryHidden" r:id="rId52"/>
    <sheet name="AllSheetsInThisWorkbook" sheetId="389" state="veryHidden" r:id="rId53"/>
    <sheet name="et_union_vert" sheetId="521" state="veryHidden" r:id="rId54"/>
    <sheet name="modInstruction" sheetId="605" state="veryHidden" r:id="rId55"/>
    <sheet name="modRegion" sheetId="528" state="veryHidden" r:id="rId56"/>
    <sheet name="modReestr" sheetId="433" state="veryHidden" r:id="rId57"/>
    <sheet name="modfrmReestr" sheetId="434" state="veryHidden" r:id="rId58"/>
    <sheet name="modUpdTemplMain" sheetId="424" state="veryHidden" r:id="rId59"/>
    <sheet name="REESTR_ORG" sheetId="390" state="veryHidden" r:id="rId60"/>
    <sheet name="modClassifierValidate" sheetId="400" state="veryHidden" r:id="rId61"/>
    <sheet name="modProv" sheetId="520" state="veryHidden" r:id="rId62"/>
    <sheet name="modHyp" sheetId="398" state="veryHidden" r:id="rId63"/>
    <sheet name="modServiceModule" sheetId="594" state="veryHidden" r:id="rId64"/>
    <sheet name="modList01" sheetId="551" state="veryHidden" r:id="rId65"/>
    <sheet name="modList02" sheetId="504" state="veryHidden" r:id="rId66"/>
    <sheet name="modList03" sheetId="549" state="veryHidden" r:id="rId67"/>
    <sheet name="REESTR_MO_FILTER" sheetId="621" state="veryHidden" r:id="rId68"/>
    <sheet name="REESTR_MO" sheetId="518" state="veryHidden" r:id="rId69"/>
    <sheet name="modInfo" sheetId="513" state="veryHidden" r:id="rId70"/>
    <sheet name="modList05" sheetId="619" state="veryHidden" r:id="rId71"/>
    <sheet name="modList06" sheetId="553" state="veryHidden" r:id="rId72"/>
    <sheet name="modList07" sheetId="569" state="veryHidden" r:id="rId73"/>
    <sheet name="modList11" sheetId="539" state="veryHidden" r:id="rId74"/>
    <sheet name="modList12" sheetId="611" state="veryHidden" r:id="rId75"/>
    <sheet name="modfrmDateChoose" sheetId="517" state="veryHidden" r:id="rId76"/>
    <sheet name="modComm" sheetId="514" state="veryHidden" r:id="rId77"/>
    <sheet name="modThisWorkbook" sheetId="511" state="veryHidden" r:id="rId78"/>
    <sheet name="modfrmReestrMR" sheetId="519" state="veryHidden" r:id="rId79"/>
    <sheet name="modfrmCheckUpdates" sheetId="512" state="veryHidden" r:id="rId80"/>
  </sheets>
  <definedNames>
    <definedName name="_xlnm._FilterDatabase" localSheetId="37"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4.10.2 | Т-ТЭ | &gt;=25МВт'!$M$30</definedName>
    <definedName name="add_CT_10">'Форма 4.10.5 | Т-подкл'!$M$29</definedName>
    <definedName name="add_CT_2">'Форма 4.10.2 | Т-ТЭ | ТСО'!$M$30</definedName>
    <definedName name="add_CT_3">'Форма 4.10.2 | Т-ТЭ | предел'!$M$32</definedName>
    <definedName name="add_CT_3_i">'Форма 4.10.2 | Т-ТЭ | индикат'!$M$32</definedName>
    <definedName name="add_CT_4">'Форма 4.10.3 | Т-ТН'!$M$30</definedName>
    <definedName name="add_CT_5">'Форма 4.10.4 | Т-гор.вода'!$M$32</definedName>
    <definedName name="add_CT_6">'Форма 4.10.3 | Т-передача ТЭ'!$M$30</definedName>
    <definedName name="add_CT_7">'Форма 4.10.3 | Т-передача ТН'!$M$30</definedName>
    <definedName name="add_CT_8">'Форма 4.10.2 | Резерв мощности'!$M$30</definedName>
    <definedName name="add_CT_9">'Форма 4.10.6 | Т-подкл(инд)'!$M$27</definedName>
    <definedName name="add_MO_1">'Форма 4.10.2 | Т-ТЭ | &gt;=25МВт'!$M$31</definedName>
    <definedName name="add_MO_10">'Форма 4.10.5 | Т-подкл'!$M$30</definedName>
    <definedName name="add_MO_2">'Форма 4.10.2 | Т-ТЭ | ТСО'!$M$31</definedName>
    <definedName name="add_MO_3">'Форма 4.10.2 | Т-ТЭ | предел'!$M$33</definedName>
    <definedName name="add_MO_3_i">'Форма 4.10.2 | Т-ТЭ | индикат'!$M$33</definedName>
    <definedName name="add_MO_4">'Форма 4.10.3 | Т-ТН'!$M$31</definedName>
    <definedName name="add_MO_5">'Форма 4.10.4 | Т-гор.вода'!$M$33</definedName>
    <definedName name="add_MO_6">'Форма 4.10.3 | Т-передача ТЭ'!$M$31</definedName>
    <definedName name="add_MO_7">'Форма 4.10.3 | Т-передача ТН'!$M$31</definedName>
    <definedName name="add_MO_8">'Форма 4.10.2 | Резерв мощности'!$M$31</definedName>
    <definedName name="add_MO_9">'Форма 4.10.6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4.10.4 | Т-гор.вода'!$M$27</definedName>
    <definedName name="add_Rate_1">'Форма 4.10.2 | Т-ТЭ | &gt;=25МВт'!$M$32</definedName>
    <definedName name="add_Rate_10">'Форма 4.10.5 | Т-подкл'!$M$31</definedName>
    <definedName name="add_Rate_2">'Форма 4.10.2 | Т-ТЭ | ТСО'!$M$32</definedName>
    <definedName name="add_Rate_3">'Форма 4.10.2 | Т-ТЭ | предел'!$M$34</definedName>
    <definedName name="add_Rate_3_i">'Форма 4.10.2 | Т-ТЭ | индикат'!$M$34</definedName>
    <definedName name="add_Rate_4">'Форма 4.10.3 | Т-ТН'!$M$32</definedName>
    <definedName name="add_Rate_5">'Форма 4.10.4 | Т-гор.вода'!$M$34</definedName>
    <definedName name="add_Rate_6">'Форма 4.10.3 | Т-передача ТЭ'!$M$32</definedName>
    <definedName name="add_Rate_7">'Форма 4.10.3 | Т-передача ТН'!$M$32</definedName>
    <definedName name="add_Rate_8">'Форма 4.10.2 | Резерв мощности'!$M$32</definedName>
    <definedName name="add_Rate_9">'Форма 4.10.6 | Т-подкл(инд)'!$M$29</definedName>
    <definedName name="add_Scheme_6">'Форма 4.10.3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4.10.2 | Т-ТЭ | &gt;=25МВт'!$M$29</definedName>
    <definedName name="add_Warm_10">'Форма 4.10.5 | Т-подкл'!$M$28</definedName>
    <definedName name="add_Warm_2">'Форма 4.10.2 | Т-ТЭ | ТСО'!$M$29</definedName>
    <definedName name="add_Warm_3">'Форма 4.10.2 | Т-ТЭ | предел'!$M$31</definedName>
    <definedName name="add_Warm_3_i">'Форма 4.10.2 | Т-ТЭ | индикат'!$M$31</definedName>
    <definedName name="add_Warm_4">'Форма 4.10.3 | Т-ТН'!$M$29</definedName>
    <definedName name="add_Warm_5">'Форма 4.10.4 | Т-гор.вода'!$M$31</definedName>
    <definedName name="add_Warm_6">'Форма 4.10.3 | Т-передача ТЭ'!$M$29</definedName>
    <definedName name="add_Warm_7">'Форма 4.10.3 | Т-передача ТН'!$M$29</definedName>
    <definedName name="add_Warm_8">'Форма 4.10.2 | Резерв мощности'!$M$29</definedName>
    <definedName name="add_Warm_9">'Форма 4.10.6 | Т-подкл(инд)'!$M$26</definedName>
    <definedName name="anscount" hidden="1">1</definedName>
    <definedName name="CHECK_LINK_RANGE_1">"Калькуляция!$I$11:$I$132"</definedName>
    <definedName name="checkCell_List01">Территории!$D$15:$L$15</definedName>
    <definedName name="checkCell_List02">'Перечень тарифов'!$E$20:$W$26</definedName>
    <definedName name="checkCell_List06_1">'Форма 4.10.2 | Т-ТЭ | &gt;=25МВт'!$M$18:$W$32</definedName>
    <definedName name="checkCell_List06_1_double_date">'Форма 4.10.2 | Т-ТЭ | &gt;=25МВт'!$X$18:$X$32</definedName>
    <definedName name="checkCell_List06_1_unique_t">'Форма 4.10.2 | Т-ТЭ | &gt;=25МВт'!$M$18:$M$32</definedName>
    <definedName name="checkCell_List06_1_unique_t1">'Форма 4.10.2 | Т-ТЭ | &gt;=25МВт'!$Y$18:$Y$32</definedName>
    <definedName name="checkCell_List06_10">'Форма 4.10.5 | Т-подкл'!$M$19:$AG$31</definedName>
    <definedName name="checkCell_List06_10_double_date">'Форма 4.10.5 | Т-подкл'!$AH$19:$AH$31</definedName>
    <definedName name="checkCell_List06_10_plata">'Форма 4.10.5 | Т-подкл'!$Z$15:$AA$31</definedName>
    <definedName name="checkCell_List06_10_unique">'Форма 4.10.5 | Т-подкл'!$AI$19:$AI$31</definedName>
    <definedName name="checkCell_List06_13">'Форма 4.10.2 | Т-ТЭ | потр'!$M$18:$AY$28</definedName>
    <definedName name="checkCell_List06_13_double_date">'Форма 4.10.2 | Т-ТЭ | потр'!$AZ$18:$AZ$28</definedName>
    <definedName name="checkCell_List06_13_unique_t">'Форма 4.10.2 | Т-ТЭ | потр'!$M$18:$M$28</definedName>
    <definedName name="checkCell_List06_13_unique_t1">'Форма 4.10.2 | Т-ТЭ | потр'!$BA$18:$BA$28</definedName>
    <definedName name="checkCell_List06_2">'Форма 4.10.2 | Т-ТЭ | ТСО'!$M$18:$W$32</definedName>
    <definedName name="checkCell_List06_2_double_date">'Форма 4.10.2 | Т-ТЭ | ТСО'!$X$18:$X$32</definedName>
    <definedName name="checkCell_List06_2_unique_t">'Форма 4.10.2 | Т-ТЭ | ТСО'!$M$18:$M$32</definedName>
    <definedName name="checkCell_List06_2_unique_t1">'Форма 4.10.2 | Т-ТЭ | ТСО'!$Y$18:$Y$32</definedName>
    <definedName name="checkCell_List06_3">'Форма 4.10.2 | Т-ТЭ | предел'!$M$20:$W$34</definedName>
    <definedName name="checkCell_List06_3_double_date">'Форма 4.10.2 | Т-ТЭ | предел'!$X$20:$X$34</definedName>
    <definedName name="checkCell_List06_3_i">'Форма 4.10.2 | Т-ТЭ | индикат'!$M$20:$W$34</definedName>
    <definedName name="checkCell_List06_3_i_double_date">'Форма 4.10.2 | Т-ТЭ | индикат'!$X$20:$X$34</definedName>
    <definedName name="checkCell_List06_3_i_unique_t">'Форма 4.10.2 | Т-ТЭ | индикат'!$M$20:$M$34</definedName>
    <definedName name="checkCell_List06_3_i_unique_t1">'Форма 4.10.2 | Т-ТЭ | индикат'!$Y$20:$Y$34</definedName>
    <definedName name="checkCell_List06_3_unique_t">'Форма 4.10.2 | Т-ТЭ | предел'!$M$20:$M$34</definedName>
    <definedName name="checkCell_List06_3_unique_t1">'Форма 4.10.2 | Т-ТЭ | предел'!$Y$20:$Y$34</definedName>
    <definedName name="checkCell_List06_4">'Форма 4.10.3 | Т-ТН'!$M$18:$W$32</definedName>
    <definedName name="checkCell_List06_4_double_date">'Форма 4.10.3 | Т-ТН'!$X$18:$X$32</definedName>
    <definedName name="checkCell_List06_4_unique_t">'Форма 4.10.3 | Т-ТН'!$M$18:$M$32</definedName>
    <definedName name="checkCell_List06_4_unique_t1">'Форма 4.10.3 | Т-ТН'!$Y$18:$Y$32</definedName>
    <definedName name="checkCell_List06_5">'Форма 4.10.4 | Т-гор.вода'!$M$18:$AB$34</definedName>
    <definedName name="checkCell_List06_5_double_date">'Форма 4.10.4 | Т-гор.вода'!$AC$18:$AC$34</definedName>
    <definedName name="checkCell_List06_5_unique_t">'Форма 4.10.4 | Т-гор.вода'!$M$18:$M$34</definedName>
    <definedName name="checkCell_List06_5_unique_t1">'Форма 4.10.4 | Т-гор.вода'!$AD$18:$AD$34</definedName>
    <definedName name="checkCell_List06_6">'Форма 4.10.3 | Т-передача ТЭ'!$M$18:$W$32</definedName>
    <definedName name="checkCell_List06_6_double_date">'Форма 4.10.3 | Т-передача ТЭ'!$X$18:$X$32</definedName>
    <definedName name="checkCell_List06_6_unique_t">'Форма 4.10.3 | Т-передача ТЭ'!$M$18:$M$32</definedName>
    <definedName name="checkCell_List06_6_unique_t1">'Форма 4.10.3 | Т-передача ТЭ'!$Y$18:$Y$33</definedName>
    <definedName name="checkCell_List06_7">'Форма 4.10.3 | Т-передача ТН'!$M$18:$W$32</definedName>
    <definedName name="checkCell_List06_7_double_date">'Форма 4.10.3 | Т-передача ТН'!$X$18:$X$32</definedName>
    <definedName name="checkCell_List06_7_unique_t">'Форма 4.10.3 | Т-передача ТН'!$M$18:$M$32</definedName>
    <definedName name="checkCell_List06_7_unique_t1">'Форма 4.10.3 | Т-передача ТН'!$Y$18:$Y$32</definedName>
    <definedName name="checkCell_List06_8">'Форма 4.10.2 | Резерв мощности'!$M$18:$W$32</definedName>
    <definedName name="checkCell_List06_8_double_date">'Форма 4.10.2 | Резерв мощности'!$X$18:$X$32</definedName>
    <definedName name="checkCell_List06_8_unique_t">'Форма 4.10.2 | Резерв мощности'!$M$18:$M$32</definedName>
    <definedName name="checkCell_List06_8_unique_t1">'Форма 4.10.2 | Резерв мощности'!$Y$18:$Y$33</definedName>
    <definedName name="checkCell_List06_9">'Форма 4.10.6 | Т-подкл(инд)'!$M$19:$X$29</definedName>
    <definedName name="checkCell_List06_9_double_date">'Форма 4.10.6 | Т-подкл(инд)'!$Y$19:$Y$29</definedName>
    <definedName name="checkCell_List06_9_plata">'Форма 4.10.6 | Т-подкл(инд)'!$Q$15:$R$29</definedName>
    <definedName name="checkCell_List07">'Сведения об изменении'!$D$11:$E$13</definedName>
    <definedName name="checkCell_List13">'Форма 4.9'!$D$10:$H$14</definedName>
    <definedName name="checkCells_List05_1">'Форма 1.0.1 | Т-ТЭ | &gt;=25МВт'!$F$7:$I$17</definedName>
    <definedName name="checkCells_List05_10">'Форма 1.0.1 | Т-подкл'!$F$7:$I$17</definedName>
    <definedName name="checkCells_List05_11">'Форма 1.0.1 | Форма 4.9'!$F$7:$I$13</definedName>
    <definedName name="checkCells_List05_13">'Форма 1.0.1 | Т-ТЭ | потр'!$F$7:$I$13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Cells_List14_1">'Форма 4.10.1'!$D$14:$L$52</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4.10.4 | Т-гор.вода'!$M$13</definedName>
    <definedName name="Component_comp">'Форма 4.10.4 | Т-гор.вода'!$O$24</definedName>
    <definedName name="Component_comp_p">'Форма 4.10.4 | Т-гор.вода'!$O$25</definedName>
    <definedName name="connection_flag">Титульный!$F$38</definedName>
    <definedName name="CURRENT_DATE">TEHSHEET!$H$29</definedName>
    <definedName name="data_List13">'Форма 4.9'!$F$10:$H$14</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4.10.2 | Резерв мощности'!$O$22</definedName>
    <definedName name="default_val_2">'Форма 4.10.2 | Резерв мощности'!$M$24</definedName>
    <definedName name="default_val_4">et_union_hor!$M$168</definedName>
    <definedName name="default_val_5">'Форма 4.10.4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'Форма 1.0.1 | Форма 4.9'!$H$9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et_union_hor!$O$238:$AX$243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List13_1">et_union_hor!$351:$351</definedName>
    <definedName name="et_List14_1_1">et_union_hor!$356:$357</definedName>
    <definedName name="et_List14_1_2">et_union_hor!$368:$368</definedName>
    <definedName name="et_List14_1_3">et_union_hor!$373:$373</definedName>
    <definedName name="et_List14_1_4">et_union_hor!$362:$363</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et_union_hor!$AX$238:$AX$251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4.10.5 | Т-подкл'!$V$18:$V$31</definedName>
    <definedName name="flagIndicat_List06_3">'Форма 4.10.2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4.10.5 | Т-подкл'!$N$18:$N$31</definedName>
    <definedName name="flagTS">'Форма 4.10.5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4.10.2 | Т-ТЭ | &gt;=25МВт'!$L$5</definedName>
    <definedName name="header_10">'Форма 4.10.5 | Т-подкл'!$L$5</definedName>
    <definedName name="header_2">'Форма 4.10.2 | Т-ТЭ | ТСО'!$L$5</definedName>
    <definedName name="header_3">'Форма 4.10.2 | Т-ТЭ | предел'!$L$5</definedName>
    <definedName name="header_4">'Форма 4.10.3 | Т-ТН'!$L$5</definedName>
    <definedName name="header_5">'Форма 4.10.4 | Т-гор.вода'!$L$5</definedName>
    <definedName name="header_6">'Форма 4.10.3 | Т-передача ТЭ'!$L$5</definedName>
    <definedName name="header_7">'Форма 4.10.3 | Т-передача ТН'!$L$5</definedName>
    <definedName name="header_8">'Форма 4.10.2 | Резерв мощности'!$L$5</definedName>
    <definedName name="header_9">'Форма 4.10.6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'Форма 1.0.1 | Форма 4.9'!$A$1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TEHSHEET!$AP$2:$AP$11</definedName>
    <definedName name="kind_group_rates_load_ETS">TEHSHEET!$AP$2:$AP$11</definedName>
    <definedName name="kind_group_rates_load_filter">TEHSHEET!$AQ$2:$AQ$10</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REESTR_MO!$A$2:$D$186</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4.10.2 | Т-ТЭ | &gt;=25МВт'!$11:$11</definedName>
    <definedName name="List06_1_MC">'Форма 4.10.2 | Т-ТЭ | &gt;=25МВт'!$O$18:$O$32</definedName>
    <definedName name="List06_1_MC2">'Форма 4.10.2 | Т-ТЭ | &gt;=25МВт'!$V$18:$V$32</definedName>
    <definedName name="List06_1_note">'Форма 4.10.2 | Т-ТЭ | &gt;=25МВт'!$W$18:$W$32</definedName>
    <definedName name="List06_1_Period">'Форма 4.10.2 | Т-ТЭ | &gt;=25МВт'!$O$18:$U$32</definedName>
    <definedName name="List06_10_DP">'Форма 4.10.5 | Т-подкл'!$12:$12</definedName>
    <definedName name="List06_10_MC2">'Форма 4.10.5 | Т-подкл'!$AF$19:$AF$31</definedName>
    <definedName name="List06_10_note">'Форма 4.10.5 | Т-подкл'!$AG$19:$AG$31</definedName>
    <definedName name="List06_10_Period">'Форма 4.10.5 | Т-подкл'!$Z$19:$AE$31</definedName>
    <definedName name="List06_10_pl">'Форма 4.10.5 | Т-подкл'!$11:$11</definedName>
    <definedName name="List06_10_region">'Форма 4.10.5 | Т-подкл'!$N$23:$Y$25</definedName>
    <definedName name="List06_13_DP">'Форма 4.10.2 | Т-ТЭ | потр'!$11:$11</definedName>
    <definedName name="List06_13_MC">'Форма 4.10.2 | Т-ТЭ | потр'!$O$18:$O$28</definedName>
    <definedName name="List06_13_MC2">'Форма 4.10.2 | Т-ТЭ | потр'!$AX$18:$AX$28</definedName>
    <definedName name="List06_13_note">'Форма 4.10.2 | Т-ТЭ | потр'!$AY$18:$AY$28</definedName>
    <definedName name="List06_13_Period">'Форма 4.10.2 | Т-ТЭ | потр'!$O$18:$U$28</definedName>
    <definedName name="List06_2_DP">'Форма 4.10.2 | Т-ТЭ | ТСО'!$11:$11</definedName>
    <definedName name="List06_2_MC">'Форма 4.10.2 | Т-ТЭ | ТСО'!$O$18:$O$32</definedName>
    <definedName name="List06_2_MC2">'Форма 4.10.2 | Т-ТЭ | ТСО'!$V$18:$V$32</definedName>
    <definedName name="List06_2_note">'Форма 4.10.2 | Т-ТЭ | ТСО'!$W$18:$W$32</definedName>
    <definedName name="List06_2_Period">'Форма 4.10.2 | Т-ТЭ | ТСО'!$O$18:$U$32</definedName>
    <definedName name="List06_3_DP">'Форма 4.10.2 | Т-ТЭ | предел'!$13:$13</definedName>
    <definedName name="List06_3_i_DP">'Форма 4.10.2 | Т-ТЭ | индикат'!$13:$13</definedName>
    <definedName name="List06_3_i_GroundMaterials">'Форма 4.10.2 | Т-ТЭ | индикат'!$O$7</definedName>
    <definedName name="List06_3_i_MC">'Форма 4.10.2 | Т-ТЭ | индикат'!$O$20:$O$34</definedName>
    <definedName name="List06_3_i_MC2">'Форма 4.10.2 | Т-ТЭ | индикат'!$V$20:$V$34</definedName>
    <definedName name="List06_3_i_note">'Форма 4.10.2 | Т-ТЭ | индикат'!$W$20:$W$34</definedName>
    <definedName name="List06_3_i_Period">'Форма 4.10.2 | Т-ТЭ | индикат'!$O$20:$U$34</definedName>
    <definedName name="List06_3_MC">'Форма 4.10.2 | Т-ТЭ | предел'!$O$20:$O$34</definedName>
    <definedName name="List06_3_MC2">'Форма 4.10.2 | Т-ТЭ | предел'!$V$20:$V$34</definedName>
    <definedName name="List06_3_note">'Форма 4.10.2 | Т-ТЭ | предел'!$W$20:$W$34</definedName>
    <definedName name="List06_3_Period">'Форма 4.10.2 | Т-ТЭ | предел'!$O$20:$U$34</definedName>
    <definedName name="List06_4_DP">'Форма 4.10.3 | Т-ТН'!$11:$11</definedName>
    <definedName name="List06_4_MC2">'Форма 4.10.3 | Т-ТН'!$V$18:$V$32</definedName>
    <definedName name="List06_4_note">'Форма 4.10.3 | Т-ТН'!$W$18:$W$32</definedName>
    <definedName name="List06_4_Period">'Форма 4.10.3 | Т-ТН'!$O$18:$U$32</definedName>
    <definedName name="List06_5_0">'Форма 4.10.4 | Т-гор.вода'!$25:$25</definedName>
    <definedName name="List06_5_DP">'Форма 4.10.4 | Т-гор.вода'!$11:$11</definedName>
    <definedName name="List06_5_MC">'Форма 4.10.4 | Т-гор.вода'!$O$18:$O$34</definedName>
    <definedName name="List06_5_MC2">'Форма 4.10.4 | Т-гор.вода'!$AA$18:$AA$34</definedName>
    <definedName name="List06_5_note">'Форма 4.10.4 | Т-гор.вода'!$AB$18:$AB$34</definedName>
    <definedName name="List06_5_Period">'Форма 4.10.4 | Т-гор.вода'!$O$18:$Z$34</definedName>
    <definedName name="List06_6_DP">'Форма 4.10.3 | Т-передача ТЭ'!$11:$11</definedName>
    <definedName name="List06_6_MC">'Форма 4.10.3 | Т-передача ТЭ'!$O$18:$O$32</definedName>
    <definedName name="List06_6_MC2">'Форма 4.10.3 | Т-передача ТЭ'!$V$18:$V$32</definedName>
    <definedName name="List06_6_note">'Форма 4.10.3 | Т-передача ТЭ'!$W$18:$W$32</definedName>
    <definedName name="List06_6_Period">'Форма 4.10.3 | Т-передача ТЭ'!$O$18:$U$32</definedName>
    <definedName name="List06_7_DP">'Форма 4.10.3 | Т-передача ТН'!$11:$11</definedName>
    <definedName name="List06_7_MC">'Форма 4.10.3 | Т-передача ТН'!$O$18:$O$32</definedName>
    <definedName name="List06_7_MC2">'Форма 4.10.3 | Т-передача ТН'!$V$18:$V$32</definedName>
    <definedName name="List06_7_note">'Форма 4.10.3 | Т-передача ТН'!$W$18:$W$32</definedName>
    <definedName name="List06_7_Period">'Форма 4.10.3 | Т-передача ТН'!$O$18:$U$32</definedName>
    <definedName name="List06_8_DP">'Форма 4.10.2 | Резерв мощности'!$11:$11</definedName>
    <definedName name="List06_8_MC">'Форма 4.10.2 | Резерв мощности'!$O$18:$O$32</definedName>
    <definedName name="List06_8_MC2">'Форма 4.10.2 | Резерв мощности'!$V$18:$V$32</definedName>
    <definedName name="List06_8_note">'Форма 4.10.2 | Резерв мощности'!$W$18:$W$32</definedName>
    <definedName name="List06_8_Period">'Форма 4.10.2 | Резерв мощности'!$O$18:$U$32</definedName>
    <definedName name="List06_9_DP">'Форма 4.10.6 | Т-подкл(инд)'!$12:$12</definedName>
    <definedName name="List06_9_MC">'Форма 4.10.6 | Т-подкл(инд)'!$O$19:$O$29</definedName>
    <definedName name="List06_9_MC2">'Форма 4.10.6 | Т-подкл(инд)'!$W$19:$W$29</definedName>
    <definedName name="List06_9_note">'Форма 4.10.6 | Т-подкл(инд)'!$X$19:$X$29</definedName>
    <definedName name="List06_9_Period">'Форма 4.10.6 | Т-подкл(инд)'!$Q$19:$V$29</definedName>
    <definedName name="List06_9_pl">'Форма 4.10.6 | Т-подкл(инд)'!$11:$11</definedName>
    <definedName name="List13_GroundMaterials_1">'Форма 4.9'!$G$10:$G$14</definedName>
    <definedName name="List13_note">'Форма 4.9'!$H$10:$H$14</definedName>
    <definedName name="List14_1_Date">'Форма 4.10.1'!$H$17:$I$22</definedName>
    <definedName name="List14_1_Date_1">'Форма 4.10.1'!$H$26:$I$52</definedName>
    <definedName name="List14_1_DPR">'Форма 4.10.1'!$K$24</definedName>
    <definedName name="List14_1_flagIPR">'Форма 4.10.1'!$J$15</definedName>
    <definedName name="List14_1_GroundMaterials_1">'Форма 4.10.1'!$K$15:$K$52</definedName>
    <definedName name="List14_1_hypIPR">'Форма 4.10.1'!$K$15</definedName>
    <definedName name="List14_1_method">'Форма 4.10.1'!$J$17:$J$22</definedName>
    <definedName name="List14_1_note">'Форма 4.10.1'!$L$14:$L$52</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4.10.2 | Т-ТЭ | &gt;=25МВт'!$O$24</definedName>
    <definedName name="OneRates_13">'Форма 4.10.2 | Т-ТЭ | потр'!$O$24</definedName>
    <definedName name="OneRates_2">'Форма 4.10.2 | Т-ТЭ | ТСО'!$O$24</definedName>
    <definedName name="OneRates_3">'Форма 4.10.2 | Т-ТЭ | предел'!$O$26</definedName>
    <definedName name="OneRates_3_i">'Форма 4.10.2 | Т-ТЭ | индикат'!$O$26</definedName>
    <definedName name="OneRates_4">'Форма 4.10.3 | Т-ТН'!$O$24</definedName>
    <definedName name="OneRates_5">'Форма 4.10.4 | Т-гор.вода'!$Q$24</definedName>
    <definedName name="OneRates_5_comp">'Форма 4.10.4 | Т-гор.вода'!$P$24</definedName>
    <definedName name="OneRates_5_comp_p">'Форма 4.10.4 | Т-гор.вода'!$P$25</definedName>
    <definedName name="OneRates_5_p">'Форма 4.10.4 | Т-гор.вода'!$Q$25</definedName>
    <definedName name="OneRates_6">'Форма 4.10.3 | Т-передача ТЭ'!$O$24</definedName>
    <definedName name="OneRates_7">'Форма 4.10.3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Cng_List13_1">'Форма 4.9'!$E$13:$E$14</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4.10.2 | Т-ТЭ | &gt;=25МВт'!$K$18:$K$32</definedName>
    <definedName name="pDel_List06_1_2">'Форма 4.10.2 | Т-ТЭ | &gt;=25МВт'!$J$18:$J$32</definedName>
    <definedName name="pDel_List06_1_3">'Форма 4.10.2 | Т-ТЭ | &gt;=25МВт'!$I$18:$I$32</definedName>
    <definedName name="pDel_List06_10_4">'Форма 4.10.5 | Т-подкл'!$N$19:$AF$31,'Форма 4.10.5 | Т-подкл'!$N$19:$AF$31,'Форма 4.10.5 | Т-подкл'!$N$19:$AF$31</definedName>
    <definedName name="pDel_List06_10_5">'Форма 4.10.5 | Т-подкл'!$K$19:$K$31</definedName>
    <definedName name="pDel_List06_13_1">'Форма 4.10.2 | Т-ТЭ | потр'!$K$18:$K$28</definedName>
    <definedName name="pDel_List06_13_2">'Форма 4.10.2 | Т-ТЭ | потр'!$J$18:$J$28</definedName>
    <definedName name="pDel_List06_13_3">'Форма 4.10.2 | Т-ТЭ | потр'!$I$18:$I$28</definedName>
    <definedName name="pDel_List06_2_1">'Форма 4.10.2 | Т-ТЭ | ТСО'!$K$18:$K$32</definedName>
    <definedName name="pDel_List06_2_2">'Форма 4.10.2 | Т-ТЭ | ТСО'!$J$18:$J$32</definedName>
    <definedName name="pDel_List06_2_3">'Форма 4.10.2 | Т-ТЭ | ТСО'!$I$18:$I$32</definedName>
    <definedName name="pDel_List06_3_1">'Форма 4.10.2 | Т-ТЭ | предел'!$K$20:$K$34</definedName>
    <definedName name="pDel_List06_3_2">'Форма 4.10.2 | Т-ТЭ | предел'!$J$20:$J$34</definedName>
    <definedName name="pDel_List06_3_3">'Форма 4.10.2 | Т-ТЭ | предел'!$I$20:$I$34</definedName>
    <definedName name="pDel_List06_3_i_1">'Форма 4.10.2 | Т-ТЭ | индикат'!$K$20:$K$34</definedName>
    <definedName name="pDel_List06_3_i_2">'Форма 4.10.2 | Т-ТЭ | индикат'!$J$20:$J$34</definedName>
    <definedName name="pDel_List06_3_i_3">'Форма 4.10.2 | Т-ТЭ | индикат'!$I$20:$I$34</definedName>
    <definedName name="pDel_List06_4_1">'Форма 4.10.3 | Т-ТН'!$K$18:$K$32</definedName>
    <definedName name="pDel_List06_4_2">'Форма 4.10.3 | Т-ТН'!$J$18:$J$32</definedName>
    <definedName name="pDel_List06_4_3">'Форма 4.10.3 | Т-ТН'!$I$18:$I$32</definedName>
    <definedName name="pDel_List06_5_1">'Форма 4.10.4 | Т-гор.вода'!$K$18:$K$34</definedName>
    <definedName name="pDel_List06_5_2">'Форма 4.10.4 | Т-гор.вода'!$J$18:$J$34</definedName>
    <definedName name="pDel_List06_5_3">'Форма 4.10.4 | Т-гор.вода'!$I$18:$I$34</definedName>
    <definedName name="pDel_List06_6_1">'Форма 4.10.3 | Т-передача ТЭ'!$K$18:$K$32</definedName>
    <definedName name="pDel_List06_6_2">'Форма 4.10.3 | Т-передача ТЭ'!$J$18:$J$32</definedName>
    <definedName name="pDel_List06_6_3">'Форма 4.10.3 | Т-передача ТЭ'!$I$18:$I$32</definedName>
    <definedName name="pDel_List06_7_1">'Форма 4.10.3 | Т-передача ТН'!$K$18:$K$32</definedName>
    <definedName name="pDel_List06_7_2">'Форма 4.10.3 | Т-передача ТН'!$J$18:$J$32</definedName>
    <definedName name="pDel_List06_7_3">'Форма 4.10.3 | Т-передача ТН'!$I$18:$I$32</definedName>
    <definedName name="pDel_List06_8_1">'Форма 4.10.2 | Резерв мощности'!$K$18:$K$32</definedName>
    <definedName name="pDel_List06_8_2">'Форма 4.10.2 | Резерв мощности'!$J$18:$J$32</definedName>
    <definedName name="pDel_List06_8_3">'Форма 4.10.2 | Резерв мощности'!$I$18:$I$32</definedName>
    <definedName name="pDel_List06_9_5">'Форма 4.10.6 | Т-подкл(инд)'!$K$19:$K$29</definedName>
    <definedName name="pDel_List07">'Сведения об изменении'!$C$11:$C$13</definedName>
    <definedName name="pDel_List13_1">'Форма 4.9'!$C$13:$C$14</definedName>
    <definedName name="pDel_List14_1_1">'Форма 4.10.1'!$C$17:$C$22</definedName>
    <definedName name="pDel_List14_1_1_2">'Форма 4.10.1'!$G$17:$G$22</definedName>
    <definedName name="pDel_List14_1_2">'Форма 4.10.1'!$C$26:$C$31</definedName>
    <definedName name="pDel_List14_1_2_2">'Форма 4.10.1'!$G$26:$G$31</definedName>
    <definedName name="pDel_List14_1_3">'Форма 4.10.1'!$C$33:$C$38</definedName>
    <definedName name="pDel_List14_1_3_2">'Форма 4.10.1'!$G$33:$G$38</definedName>
    <definedName name="pDel_List14_1_4">'Форма 4.10.1'!$C$40:$C$45</definedName>
    <definedName name="pDel_List14_1_4_2">'Форма 4.10.1'!$G$40:$G$45</definedName>
    <definedName name="pDel_List14_1_5">'Форма 4.10.1'!$C$47:$C$52</definedName>
    <definedName name="pDel_List14_1_5_2">'Форма 4.10.1'!$G$47:$G$52</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4.10.2 | Т-ТЭ | &gt;=25МВт'!$V$14:$V$32</definedName>
    <definedName name="pIns_List06_10_Period">'Форма 4.10.5 | Т-подкл'!$AF$15:$AF$31</definedName>
    <definedName name="pIns_List06_13_Period">'Форма 4.10.2 | Т-ТЭ | потр'!$AX$13:$AX$28</definedName>
    <definedName name="pIns_List06_2_Period">'Форма 4.10.2 | Т-ТЭ | ТСО'!$V$13:$V$32</definedName>
    <definedName name="pIns_List06_3_i_Period">'Форма 4.10.2 | Т-ТЭ | индикат'!$V$16:$V$34</definedName>
    <definedName name="pIns_List06_3_Period">'Форма 4.10.2 | Т-ТЭ | предел'!$V$16:$V$34</definedName>
    <definedName name="pIns_List06_4_Period">'Форма 4.10.3 | Т-ТН'!$V$18:$V$32</definedName>
    <definedName name="pIns_List06_5_Period">'Форма 4.10.4 | Т-гор.вода'!$AA$14:$AA$34</definedName>
    <definedName name="pIns_List06_6_Period">'Форма 4.10.3 | Т-передача ТЭ'!$V$14:$V$32</definedName>
    <definedName name="pIns_List06_7_Period">'Форма 4.10.3 | Т-передача ТН'!$V$14:$V$32</definedName>
    <definedName name="pIns_List06_8_Period">'Форма 4.10.2 | Резерв мощности'!$V$14:$V$32</definedName>
    <definedName name="pIns_List06_9_Period">'Форма 4.10.6 | Т-подкл(инд)'!$W$15:$W$29</definedName>
    <definedName name="pIns_List07">'Сведения об изменении'!$E$13</definedName>
    <definedName name="pIns_List13_1">'Форма 4.9'!$E$14</definedName>
    <definedName name="pr_List06_1">'Форма 4.10.2 | Т-ТЭ | &gt;=25МВт'!$O$7:$T$10</definedName>
    <definedName name="pr_List06_10">'Форма 4.10.5 | Т-подкл'!$N$7:$T$10</definedName>
    <definedName name="pr_List06_13">'Форма 4.10.2 | Т-ТЭ | потр'!$O$7:$T$10</definedName>
    <definedName name="pr_List06_2">'Форма 4.10.2 | Т-ТЭ | ТСО'!$O$7:$T$10</definedName>
    <definedName name="pr_List06_3">'Форма 4.10.2 | Т-ТЭ | предел'!$O$9:$T$12</definedName>
    <definedName name="pr_List06_3_i">'Форма 4.10.2 | Т-ТЭ | индикат'!$O$9:$T$12</definedName>
    <definedName name="pr_List06_4">'Форма 4.10.3 | Т-ТН'!$O$7:$T$10</definedName>
    <definedName name="pr_List06_5">'Форма 4.10.4 | Т-гор.вода'!$O$7:$T$10</definedName>
    <definedName name="pr_List06_6">'Форма 4.10.3 | Т-передача ТЭ'!$O$7:$T$10</definedName>
    <definedName name="pr_List06_7">'Форма 4.10.3 | Т-передача ТН'!$O$7:$T$10</definedName>
    <definedName name="pr_List06_8">'Форма 4.10.2 | Резерв мощности'!$O$7:$T$10</definedName>
    <definedName name="pr_List06_9">'Форма 4.10.6 | Т-подкл(инд)'!$O$7:$T$10</definedName>
    <definedName name="PROT_22">P3_PROT_22,P4_PROT_22,P5_PROT_22</definedName>
    <definedName name="pVDel_List06_1">'Форма 4.10.2 | Т-ТЭ | &gt;=25МВт'!$12:$12</definedName>
    <definedName name="pVDel_List06_10">'Форма 4.10.5 | Т-подкл'!$13:$13</definedName>
    <definedName name="pVDel_List06_13">'Форма 4.10.2 | Т-ТЭ | потр'!$12:$12</definedName>
    <definedName name="pVDel_List06_2">'Форма 4.10.2 | Т-ТЭ | ТСО'!$12:$12</definedName>
    <definedName name="pVDel_List06_3">'Форма 4.10.2 | Т-ТЭ | предел'!$14:$14</definedName>
    <definedName name="pVDel_List06_3_i">'Форма 4.10.2 | Т-ТЭ | индикат'!$14:$14</definedName>
    <definedName name="pVDel_List06_4">'Форма 4.10.3 | Т-ТН'!$12:$12</definedName>
    <definedName name="pVDel_List06_5">'Форма 4.10.4 | Т-гор.вода'!$12:$12</definedName>
    <definedName name="pVDel_List06_6">'Форма 4.10.3 | Т-передача ТЭ'!$12:$12</definedName>
    <definedName name="pVDel_List06_7">'Форма 4.10.3 | Т-передача ТН'!$12:$12</definedName>
    <definedName name="pVDel_List06_8">'Форма 4.10.2 | Резерв мощности'!$12:$12</definedName>
    <definedName name="pVDel_List06_9">'Форма 4.10.6 | Т-подкл(инд)'!$13:$13</definedName>
    <definedName name="QUARTER">TEHSHEET!$F$2:$F$5</definedName>
    <definedName name="REESTR_LINK_RANGE">REESTR_LINK!$A$2:$C$3</definedName>
    <definedName name="REESTR_ORG_RANGE">REESTR_ORG!$A$2:$J$152</definedName>
    <definedName name="REESTR_VED_RANGE">REESTR_VED!$A$2:$B$11</definedName>
    <definedName name="REESTR_VT_RANGE">REESTR_VT!$A$2:$B$11</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4.10.2 | Т-ТЭ | ТСО'!$O$22</definedName>
    <definedName name="shema_podkl_3">'Форма 4.10.2 | Т-ТЭ | предел'!$O$24</definedName>
    <definedName name="shema_podkl_3_i">'Форма 4.10.2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4.10.2 | Т-ТЭ | &gt;=25МВт'!$P$24:$Q$24</definedName>
    <definedName name="TwoRates_13">'Форма 4.10.2 | Т-ТЭ | потр'!$P$24:$Q$24</definedName>
    <definedName name="TwoRates_2">'Форма 4.10.2 | Т-ТЭ | ТСО'!$P$24:$Q$24</definedName>
    <definedName name="TwoRates_3">'Форма 4.10.2 | Т-ТЭ | предел'!$P$26:$Q$26</definedName>
    <definedName name="TwoRates_3_i">'Форма 4.10.2 | Т-ТЭ | индикат'!$P$26:$Q$26</definedName>
    <definedName name="TwoRates_5">'Форма 4.10.4 | Т-гор.вода'!$R$24:$S$24</definedName>
    <definedName name="TwoRates_5_comp">'Форма 4.10.4 | Т-гор.вода'!$T$24:$U$24</definedName>
    <definedName name="TwoRates_5_comp_p">'Форма 4.10.4 | Т-гор.вода'!$T$25:$U$25</definedName>
    <definedName name="TwoRates_5_p">'Форма 4.10.4 | Т-гор.вода'!$R$25:$S$25</definedName>
    <definedName name="TwoRates_6">'Форма 4.10.3 | Т-передача ТЭ'!$P$24:$Q$24</definedName>
    <definedName name="TwoRates_7">'Форма 4.10.3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4.10.2 | Т-ТЭ | &gt;=25МВт'!$M$24</definedName>
    <definedName name="vid_teplnos_10">et_union_hor!$M$149</definedName>
    <definedName name="vid_teplnos_11">'Форма 4.10.3 | Т-ТН'!$M$24</definedName>
    <definedName name="vid_teplnos_12">et_union_hor!$M$92</definedName>
    <definedName name="vid_teplnos_2">'Форма 4.10.2 | Т-ТЭ | ТСО'!$M$24</definedName>
    <definedName name="vid_teplnos_3">'Форма 4.10.2 | Т-ТЭ | предел'!$M$26</definedName>
    <definedName name="vid_teplnos_4">'Форма 4.10.3 | Т-передача ТЭ'!$M$24</definedName>
    <definedName name="vid_teplnos_5">'Форма 4.10.3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4.10.2 | Т-ТЭ | &gt;=25МВт'!$M$7</definedName>
    <definedName name="VidTopl_2">'Форма 4.10.2 | Т-ТЭ | ТСО'!$M$8</definedName>
    <definedName name="VidTopl_3">'Форма 4.10.2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62913"/>
</workbook>
</file>

<file path=xl/calcChain.xml><?xml version="1.0" encoding="utf-8"?>
<calcChain xmlns="http://schemas.openxmlformats.org/spreadsheetml/2006/main">
  <c r="A204" i="612" l="1"/>
  <c r="A205" i="612"/>
  <c r="A206" i="612"/>
  <c r="A201" i="612"/>
  <c r="A202" i="612"/>
  <c r="A203" i="612"/>
  <c r="A198" i="612"/>
  <c r="A199" i="612"/>
  <c r="A200" i="612"/>
  <c r="A195" i="612"/>
  <c r="A196" i="612"/>
  <c r="A197" i="612"/>
  <c r="A192" i="612"/>
  <c r="A193" i="612"/>
  <c r="A194" i="612"/>
  <c r="A189" i="612"/>
  <c r="A190" i="612"/>
  <c r="A191" i="612"/>
  <c r="A186" i="612"/>
  <c r="A187" i="612"/>
  <c r="A188" i="612"/>
  <c r="A183" i="612"/>
  <c r="A184" i="612"/>
  <c r="A185" i="612"/>
  <c r="A180" i="612"/>
  <c r="A181" i="612"/>
  <c r="A182" i="612"/>
  <c r="A177" i="612"/>
  <c r="A178" i="612"/>
  <c r="A179" i="612"/>
  <c r="A174" i="612"/>
  <c r="A175" i="612"/>
  <c r="A176" i="612"/>
  <c r="A171" i="612"/>
  <c r="A172" i="612"/>
  <c r="A173" i="612"/>
  <c r="A168" i="612"/>
  <c r="A169" i="612"/>
  <c r="A170" i="612"/>
  <c r="A165" i="612"/>
  <c r="A166" i="612"/>
  <c r="A167" i="612"/>
  <c r="A162" i="612"/>
  <c r="A163" i="612"/>
  <c r="A164" i="612"/>
  <c r="A159" i="612"/>
  <c r="A160" i="612"/>
  <c r="A161" i="612"/>
  <c r="A156" i="612"/>
  <c r="A157" i="612"/>
  <c r="A158" i="612"/>
  <c r="A153" i="612"/>
  <c r="A154" i="612"/>
  <c r="A155" i="612"/>
  <c r="A150" i="612"/>
  <c r="A151" i="612"/>
  <c r="A152" i="612"/>
  <c r="A147" i="612"/>
  <c r="A148" i="612"/>
  <c r="A149" i="612"/>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129" i="612"/>
  <c r="A130" i="612"/>
  <c r="A131" i="612"/>
  <c r="A132" i="612"/>
  <c r="A133" i="612"/>
  <c r="A134" i="612"/>
  <c r="A135" i="612"/>
  <c r="A136" i="612"/>
  <c r="A137" i="612"/>
  <c r="A138" i="612"/>
  <c r="A139" i="612"/>
  <c r="A140" i="612"/>
  <c r="A141" i="612"/>
  <c r="A142" i="612"/>
  <c r="A143" i="612"/>
  <c r="A144" i="612"/>
  <c r="A145" i="612"/>
  <c r="A146" i="612"/>
  <c r="M8" i="642"/>
  <c r="O8" i="642"/>
  <c r="M9" i="642"/>
  <c r="O9" i="642"/>
  <c r="N17" i="642"/>
  <c r="O17" i="642" s="1"/>
  <c r="P17" i="642" s="1"/>
  <c r="Q17" i="642" s="1"/>
  <c r="R17" i="642" s="1"/>
  <c r="S17" i="642" s="1"/>
  <c r="U17" i="642" s="1"/>
  <c r="V17" i="642" s="1"/>
  <c r="W17" i="642" s="1"/>
  <c r="X17" i="642" s="1"/>
  <c r="Y17" i="642" s="1"/>
  <c r="Z17" i="642" s="1"/>
  <c r="AB17" i="642" s="1"/>
  <c r="AC17" i="642" s="1"/>
  <c r="AD17" i="642" s="1"/>
  <c r="AE17" i="642" s="1"/>
  <c r="AF17" i="642" s="1"/>
  <c r="AG17" i="642" s="1"/>
  <c r="AI17" i="642" s="1"/>
  <c r="AJ17" i="642" s="1"/>
  <c r="AK17" i="642" s="1"/>
  <c r="AL17" i="642" s="1"/>
  <c r="AM17" i="642" s="1"/>
  <c r="AN17" i="642" s="1"/>
  <c r="AP17" i="642" s="1"/>
  <c r="AQ17" i="642" s="1"/>
  <c r="AR17" i="642" s="1"/>
  <c r="AS17" i="642" s="1"/>
  <c r="AT17" i="642" s="1"/>
  <c r="AU17" i="642" s="1"/>
  <c r="AW17" i="642" s="1"/>
  <c r="AX17" i="642" s="1"/>
  <c r="AY17" i="642" s="1"/>
  <c r="L18" i="642"/>
  <c r="O18" i="642"/>
  <c r="BB18" i="642"/>
  <c r="L19" i="642"/>
  <c r="O19" i="642"/>
  <c r="BB19" i="642"/>
  <c r="L20" i="642"/>
  <c r="O20" i="642"/>
  <c r="BB20" i="642"/>
  <c r="L21" i="642"/>
  <c r="O21" i="642"/>
  <c r="BB21" i="642"/>
  <c r="L22" i="642"/>
  <c r="BB22" i="642"/>
  <c r="L23" i="642"/>
  <c r="BB23" i="642"/>
  <c r="L24" i="642"/>
  <c r="Q25" i="642"/>
  <c r="X25" i="642"/>
  <c r="AE25" i="642"/>
  <c r="AL25" i="642"/>
  <c r="AS25" i="642"/>
  <c r="AZ24" i="642"/>
  <c r="BB24" i="642"/>
  <c r="BB25" i="642"/>
  <c r="BB26" i="642"/>
  <c r="BB27" i="642"/>
  <c r="BB28" i="642"/>
  <c r="AS245" i="471" l="1"/>
  <c r="AL245" i="471"/>
  <c r="AE245" i="471"/>
  <c r="X245" i="471"/>
  <c r="H12" i="649"/>
  <c r="H11" i="649"/>
  <c r="H9" i="649"/>
  <c r="H8" i="649"/>
  <c r="H7" i="649"/>
  <c r="H12" i="645"/>
  <c r="H9" i="645"/>
  <c r="H8" i="645"/>
  <c r="F47" i="647"/>
  <c r="E47" i="647"/>
  <c r="F40" i="647"/>
  <c r="E40" i="647"/>
  <c r="F33" i="647"/>
  <c r="E33" i="647"/>
  <c r="F26" i="647"/>
  <c r="E26" i="647"/>
  <c r="F17" i="647"/>
  <c r="E17" i="647"/>
  <c r="H13" i="643"/>
  <c r="H12" i="643"/>
  <c r="H9" i="643"/>
  <c r="H8" i="643"/>
  <c r="R14" i="601"/>
  <c r="H13" i="649" s="1"/>
  <c r="R13" i="601"/>
  <c r="R12" i="601"/>
  <c r="P12" i="601"/>
  <c r="F9" i="649"/>
  <c r="F13" i="649"/>
  <c r="F11" i="649"/>
  <c r="F10" i="649"/>
  <c r="F8" i="649"/>
  <c r="F12" i="649"/>
  <c r="M14" i="601"/>
  <c r="M13" i="601"/>
  <c r="M12" i="601"/>
  <c r="B3" i="525"/>
  <c r="B2" i="525"/>
  <c r="H13" i="645" l="1"/>
  <c r="M8" i="624"/>
  <c r="O8" i="624"/>
  <c r="M9" i="624"/>
  <c r="O9" i="624"/>
  <c r="N17" i="624"/>
  <c r="O17" i="624" s="1"/>
  <c r="P17" i="624" s="1"/>
  <c r="Q17" i="624" s="1"/>
  <c r="R17" i="624" s="1"/>
  <c r="S17" i="624" s="1"/>
  <c r="U17" i="624" s="1"/>
  <c r="V17" i="624" s="1"/>
  <c r="W17" i="624" s="1"/>
  <c r="Z18" i="624"/>
  <c r="Z19" i="624"/>
  <c r="Z20" i="624"/>
  <c r="Z21" i="624"/>
  <c r="Z22" i="624"/>
  <c r="Z23" i="624"/>
  <c r="Q25" i="624"/>
  <c r="Z24" i="624"/>
  <c r="Z25" i="624"/>
  <c r="Z26" i="624"/>
  <c r="Z27" i="624"/>
  <c r="Z28" i="624"/>
  <c r="Z29" i="624"/>
  <c r="Z30" i="624"/>
  <c r="Z31" i="624"/>
  <c r="L18" i="624"/>
  <c r="L21" i="624"/>
  <c r="L20" i="624"/>
  <c r="L19" i="624"/>
  <c r="X24" i="624"/>
  <c r="L24" i="624"/>
  <c r="L22" i="624"/>
  <c r="L23" i="624"/>
  <c r="F8" i="647" l="1"/>
  <c r="E8" i="647"/>
  <c r="F7" i="647"/>
  <c r="E7" i="647"/>
  <c r="H11" i="645"/>
  <c r="H7" i="645"/>
  <c r="F13" i="645"/>
  <c r="F9" i="645"/>
  <c r="F10" i="645"/>
  <c r="F12" i="645"/>
  <c r="F11" i="645"/>
  <c r="F8" i="645"/>
  <c r="O9" i="632" l="1"/>
  <c r="M9" i="632"/>
  <c r="O8" i="632"/>
  <c r="M8" i="632"/>
  <c r="N9" i="633"/>
  <c r="M9" i="633"/>
  <c r="N8" i="633"/>
  <c r="M8" i="633"/>
  <c r="O9" i="628"/>
  <c r="M9" i="628"/>
  <c r="O8" i="628"/>
  <c r="M8" i="628"/>
  <c r="O9" i="630"/>
  <c r="M9" i="630"/>
  <c r="O8" i="630"/>
  <c r="M8" i="630"/>
  <c r="O9" i="629"/>
  <c r="M9" i="629"/>
  <c r="O8" i="629"/>
  <c r="M8" i="629"/>
  <c r="O9" i="627"/>
  <c r="M9" i="627"/>
  <c r="O8" i="627"/>
  <c r="M8" i="627"/>
  <c r="O9" i="631"/>
  <c r="M9" i="631"/>
  <c r="O8" i="631"/>
  <c r="M8" i="631"/>
  <c r="O11" i="640"/>
  <c r="M11" i="640"/>
  <c r="O10" i="640"/>
  <c r="M10" i="640"/>
  <c r="O11" i="626"/>
  <c r="M11" i="626"/>
  <c r="O10" i="626"/>
  <c r="M10" i="626"/>
  <c r="O9" i="625"/>
  <c r="M9" i="625"/>
  <c r="O8" i="625"/>
  <c r="M8" i="625"/>
  <c r="E3" i="437"/>
  <c r="E2" i="437"/>
  <c r="O17" i="627" l="1"/>
  <c r="P17" i="627" s="1"/>
  <c r="Q17" i="627" s="1"/>
  <c r="R17" i="627" s="1"/>
  <c r="S17" i="627" s="1"/>
  <c r="U17" i="627" s="1"/>
  <c r="V17" i="627" s="1"/>
  <c r="W17" i="627" s="1"/>
  <c r="Z24" i="627"/>
  <c r="Q25" i="627"/>
  <c r="L23" i="627"/>
  <c r="L24" i="627"/>
  <c r="L21" i="627"/>
  <c r="L18" i="627"/>
  <c r="L19" i="627"/>
  <c r="X24" i="627"/>
  <c r="L20" i="627"/>
  <c r="Y23" i="627"/>
  <c r="O18" i="632" l="1"/>
  <c r="P18" i="632" s="1"/>
  <c r="Q18" i="632" s="1"/>
  <c r="R18" i="632" s="1"/>
  <c r="S18" i="632" s="1"/>
  <c r="T18" i="632" s="1"/>
  <c r="V18" i="632" s="1"/>
  <c r="R24" i="632"/>
  <c r="L23" i="632"/>
  <c r="Y23" i="632"/>
  <c r="L20" i="632"/>
  <c r="L19" i="632"/>
  <c r="L21" i="632"/>
  <c r="L22" i="632"/>
  <c r="X18" i="632" l="1"/>
  <c r="M12" i="550"/>
  <c r="BB251" i="471" l="1"/>
  <c r="BB250" i="471"/>
  <c r="BB249" i="471"/>
  <c r="BB248" i="471"/>
  <c r="BB247" i="471"/>
  <c r="BB246" i="471"/>
  <c r="BB245" i="471"/>
  <c r="Q245" i="471"/>
  <c r="BB244" i="471"/>
  <c r="BB243" i="471"/>
  <c r="BB242" i="471"/>
  <c r="BB241" i="471"/>
  <c r="BB240" i="471"/>
  <c r="BB239" i="471"/>
  <c r="BB238" i="471"/>
  <c r="H11" i="643"/>
  <c r="H7" i="643"/>
  <c r="F13" i="643"/>
  <c r="F10" i="643"/>
  <c r="F9" i="643"/>
  <c r="L243" i="471"/>
  <c r="F11" i="643"/>
  <c r="L241" i="471"/>
  <c r="F12" i="643"/>
  <c r="L238" i="471"/>
  <c r="AZ244" i="471"/>
  <c r="L244" i="471"/>
  <c r="L239" i="471"/>
  <c r="L242" i="471"/>
  <c r="L240" i="471"/>
  <c r="F8" i="643"/>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L220" i="471"/>
  <c r="L221" i="471"/>
  <c r="L223" i="471"/>
  <c r="L21" i="640"/>
  <c r="L222" i="471"/>
  <c r="F13" i="641"/>
  <c r="L26" i="640"/>
  <c r="L22" i="640"/>
  <c r="L20" i="640"/>
  <c r="L225" i="471"/>
  <c r="F10" i="641"/>
  <c r="X26" i="640"/>
  <c r="L224" i="471"/>
  <c r="L226" i="471"/>
  <c r="X226" i="471"/>
  <c r="L24" i="640"/>
  <c r="L25" i="640"/>
  <c r="F12" i="641"/>
  <c r="L23" i="640"/>
  <c r="F11" i="641"/>
  <c r="F9" i="641"/>
  <c r="F8" i="641"/>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O17" i="630"/>
  <c r="P17" i="630" s="1"/>
  <c r="Q17" i="630" s="1"/>
  <c r="R17" i="630" s="1"/>
  <c r="S17" i="630" s="1"/>
  <c r="U17" i="630" s="1"/>
  <c r="V17" i="630" s="1"/>
  <c r="L193" i="471"/>
  <c r="L183" i="471"/>
  <c r="L34" i="471"/>
  <c r="L195" i="471"/>
  <c r="L106" i="471"/>
  <c r="F9" i="635"/>
  <c r="F8" i="637"/>
  <c r="L110" i="471"/>
  <c r="X131" i="471"/>
  <c r="F10" i="637"/>
  <c r="F13" i="638"/>
  <c r="L33" i="471"/>
  <c r="X73" i="471"/>
  <c r="Y90" i="471"/>
  <c r="L70" i="471"/>
  <c r="L87" i="471"/>
  <c r="X167" i="471"/>
  <c r="L167" i="471"/>
  <c r="Y148" i="471"/>
  <c r="L125" i="471"/>
  <c r="AC109" i="471"/>
  <c r="L144" i="471"/>
  <c r="F13" i="635"/>
  <c r="L109" i="471"/>
  <c r="F12" i="634"/>
  <c r="L85" i="471"/>
  <c r="L131" i="471"/>
  <c r="F8" i="634"/>
  <c r="X149" i="471"/>
  <c r="F9" i="637"/>
  <c r="L50" i="471"/>
  <c r="F9" i="634"/>
  <c r="F12" i="638"/>
  <c r="L127" i="471"/>
  <c r="L69" i="471"/>
  <c r="L145" i="471"/>
  <c r="AD108" i="471"/>
  <c r="Y183" i="471"/>
  <c r="F10" i="635"/>
  <c r="F13" i="637"/>
  <c r="F9" i="638"/>
  <c r="L108" i="471"/>
  <c r="L179" i="471"/>
  <c r="F9" i="636"/>
  <c r="L196" i="471"/>
  <c r="F8" i="635"/>
  <c r="F11" i="634"/>
  <c r="L126" i="471"/>
  <c r="L146" i="471"/>
  <c r="L197" i="471"/>
  <c r="L31" i="471"/>
  <c r="F12" i="639"/>
  <c r="Y166" i="471"/>
  <c r="Y130" i="471"/>
  <c r="X91" i="471"/>
  <c r="F13" i="634"/>
  <c r="F12" i="637"/>
  <c r="L36" i="471"/>
  <c r="L72" i="471"/>
  <c r="L148" i="471"/>
  <c r="AC120" i="471"/>
  <c r="F10" i="634"/>
  <c r="L194" i="471"/>
  <c r="L104" i="471"/>
  <c r="L182" i="471"/>
  <c r="L143" i="471"/>
  <c r="L90" i="471"/>
  <c r="AC110" i="471"/>
  <c r="AH197" i="471"/>
  <c r="L54" i="471"/>
  <c r="L166" i="471"/>
  <c r="L88" i="471"/>
  <c r="L161" i="471"/>
  <c r="X37" i="471"/>
  <c r="L180" i="471"/>
  <c r="F11" i="636"/>
  <c r="L149" i="471"/>
  <c r="L163" i="471"/>
  <c r="L67" i="471"/>
  <c r="F11" i="637"/>
  <c r="L53" i="471"/>
  <c r="L68" i="471"/>
  <c r="F9" i="639"/>
  <c r="F8" i="636"/>
  <c r="L128" i="471"/>
  <c r="L103" i="471"/>
  <c r="L181" i="471"/>
  <c r="L86" i="471"/>
  <c r="L164" i="471"/>
  <c r="F10" i="639"/>
  <c r="X55" i="471"/>
  <c r="L120" i="471"/>
  <c r="F8" i="639"/>
  <c r="F11" i="639"/>
  <c r="L73" i="471"/>
  <c r="L32" i="471"/>
  <c r="L71" i="471"/>
  <c r="L49" i="471"/>
  <c r="L91" i="471"/>
  <c r="F10" i="636"/>
  <c r="L165" i="471"/>
  <c r="F8" i="638"/>
  <c r="L35" i="471"/>
  <c r="F13" i="639"/>
  <c r="F12" i="635"/>
  <c r="L55" i="471"/>
  <c r="F13" i="636"/>
  <c r="L162" i="471"/>
  <c r="L130" i="471"/>
  <c r="F11" i="638"/>
  <c r="L105" i="471"/>
  <c r="F10" i="638"/>
  <c r="F12" i="636"/>
  <c r="L51" i="471"/>
  <c r="L37" i="471"/>
  <c r="F11" i="635"/>
  <c r="L52" i="471"/>
  <c r="Z33" i="626" l="1"/>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4" i="625"/>
  <c r="L18" i="625"/>
  <c r="L22" i="626"/>
  <c r="L21" i="625"/>
  <c r="X26" i="626"/>
  <c r="L19" i="625"/>
  <c r="X24" i="625"/>
  <c r="L20" i="626"/>
  <c r="L25" i="626"/>
  <c r="L21" i="626"/>
  <c r="L26" i="626"/>
  <c r="L23" i="626"/>
  <c r="L24" i="626"/>
  <c r="L20" i="625"/>
  <c r="L23" i="625"/>
  <c r="L22" i="625"/>
  <c r="V19" i="626" l="1"/>
  <c r="W19" i="626" s="1"/>
  <c r="V17" i="625"/>
  <c r="W17" i="625"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L20" i="630"/>
  <c r="L20" i="633"/>
  <c r="L24" i="630"/>
  <c r="L19" i="630"/>
  <c r="L19" i="631"/>
  <c r="Y23" i="630"/>
  <c r="L18" i="630"/>
  <c r="L21" i="631"/>
  <c r="L23" i="631"/>
  <c r="L23" i="633"/>
  <c r="L19" i="633"/>
  <c r="X24" i="631"/>
  <c r="L20" i="631"/>
  <c r="Y23" i="631"/>
  <c r="L22" i="633"/>
  <c r="L24" i="631"/>
  <c r="L18" i="631"/>
  <c r="AH23" i="633"/>
  <c r="X24" i="630"/>
  <c r="L22" i="631"/>
  <c r="L21" i="633"/>
  <c r="L23" i="630"/>
  <c r="L21" i="630"/>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L21" i="628"/>
  <c r="L25" i="628"/>
  <c r="L20" i="628"/>
  <c r="AC24" i="628"/>
  <c r="L24" i="628"/>
  <c r="X24" i="629"/>
  <c r="L18" i="629"/>
  <c r="L18" i="628"/>
  <c r="AD23" i="628"/>
  <c r="L19" i="629"/>
  <c r="L21" i="629"/>
  <c r="Y23" i="629"/>
  <c r="L23" i="628"/>
  <c r="L20" i="629"/>
  <c r="L19" i="628"/>
  <c r="L24" i="629"/>
  <c r="AC25" i="628"/>
  <c r="L23" i="629"/>
  <c r="V17" i="631" l="1"/>
  <c r="W17" i="631" s="1"/>
  <c r="X17" i="628"/>
  <c r="Z17" i="628" s="1"/>
  <c r="S17" i="629"/>
  <c r="U17" i="629" s="1"/>
  <c r="V17" i="629" s="1"/>
  <c r="W17" i="629" s="1"/>
  <c r="AB17" i="628" l="1"/>
  <c r="M292" i="471"/>
  <c r="R307" i="471"/>
  <c r="P297" i="471"/>
  <c r="R302" i="471"/>
  <c r="R297" i="471"/>
  <c r="H11" i="618"/>
  <c r="H7" i="618"/>
  <c r="H11" i="617"/>
  <c r="H7" i="617"/>
  <c r="H11" i="616"/>
  <c r="H7" i="616"/>
  <c r="H11" i="614"/>
  <c r="H7" i="614"/>
  <c r="H340" i="471"/>
  <c r="E29" i="205"/>
  <c r="F29" i="205"/>
  <c r="E327" i="471"/>
  <c r="E332" i="471"/>
  <c r="F8" i="617"/>
  <c r="F13" i="618"/>
  <c r="F9" i="617"/>
  <c r="F337" i="471"/>
  <c r="F13" i="617"/>
  <c r="F9" i="616"/>
  <c r="F11" i="616"/>
  <c r="F340" i="471"/>
  <c r="F10" i="618"/>
  <c r="F11" i="618"/>
  <c r="M307" i="471"/>
  <c r="F12" i="617"/>
  <c r="F10" i="616"/>
  <c r="F341" i="471"/>
  <c r="F342" i="471"/>
  <c r="F12" i="614"/>
  <c r="F9" i="614"/>
  <c r="F8" i="614"/>
  <c r="F8" i="616"/>
  <c r="M302" i="471"/>
  <c r="F13" i="614"/>
  <c r="F338" i="471"/>
  <c r="F8" i="618"/>
  <c r="F11" i="614"/>
  <c r="F12" i="616"/>
  <c r="F339" i="471"/>
  <c r="F10" i="617"/>
  <c r="M297" i="471"/>
  <c r="F12" i="618"/>
  <c r="F11" i="617"/>
  <c r="F13" i="616"/>
  <c r="F10" i="614"/>
  <c r="F9" i="618"/>
</calcChain>
</file>

<file path=xl/sharedStrings.xml><?xml version="1.0" encoding="utf-8"?>
<sst xmlns="http://schemas.openxmlformats.org/spreadsheetml/2006/main" count="4053" uniqueCount="1766">
  <si>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</si>
  <si>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</si>
  <si>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</si>
  <si>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</si>
  <si>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</si>
  <si>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</si>
  <si>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</si>
  <si>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</si>
  <si>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</si>
  <si>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</si>
  <si>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</si>
  <si>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</si>
  <si>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</si>
  <si>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</si>
  <si>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</si>
  <si>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</si>
  <si>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</si>
  <si>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</si>
  <si>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</si>
  <si>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</si>
  <si>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</si>
  <si>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</si>
  <si>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</si>
  <si>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</si>
  <si>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</si>
  <si>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</si>
  <si>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</si>
  <si>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</si>
  <si>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</si>
  <si>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</si>
  <si>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</si>
  <si>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</si>
  <si>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</si>
  <si>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</si>
  <si>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</si>
  <si>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</si>
  <si>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</si>
  <si>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</si>
  <si>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</si>
  <si>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</si>
  <si>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</si>
  <si>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</si>
  <si>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</si>
  <si>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</si>
  <si>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</si>
  <si>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</si>
  <si>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</si>
  <si>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</si>
  <si>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</si>
  <si>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</si>
  <si>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</si>
  <si>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</si>
  <si>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</si>
  <si>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</si>
  <si>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</si>
  <si>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</si>
  <si>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</si>
  <si>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</si>
  <si>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</si>
  <si>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</si>
  <si>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</si>
  <si>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</si>
  <si>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</si>
  <si>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</si>
  <si>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</si>
  <si>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</si>
  <si>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</si>
  <si>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</si>
  <si>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</si>
  <si>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</si>
  <si>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</si>
  <si>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</si>
  <si>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</si>
  <si>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</si>
  <si>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</si>
  <si>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</si>
  <si>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</si>
  <si>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</si>
  <si>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</si>
  <si>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</si>
  <si>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</si>
  <si>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</si>
  <si>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</si>
  <si>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</si>
  <si>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</si>
  <si>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</si>
  <si>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</si>
  <si>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</si>
  <si>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</si>
  <si>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</si>
  <si>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</si>
  <si>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</si>
  <si>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</si>
  <si>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</si>
  <si>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</si>
  <si>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</si>
  <si>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</si>
  <si>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</si>
  <si>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</si>
  <si>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</si>
  <si>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</si>
  <si>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</si>
  <si>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</si>
  <si>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</si>
  <si>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</si>
  <si>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</si>
  <si>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</si>
  <si>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</si>
  <si>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</si>
  <si>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</si>
  <si>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</si>
  <si>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</si>
  <si>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</si>
  <si>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</si>
  <si>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</si>
  <si>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</si>
  <si>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</si>
  <si>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</si>
  <si>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</si>
  <si>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</si>
  <si>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</si>
  <si>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</si>
  <si>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</si>
  <si>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</si>
  <si>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</si>
  <si>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</si>
  <si>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</si>
  <si>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</si>
  <si>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</si>
  <si>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</si>
  <si>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</si>
  <si>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</si>
  <si>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</si>
  <si>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</si>
  <si>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</si>
  <si>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</si>
  <si>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</si>
  <si>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</si>
  <si>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</si>
  <si>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</si>
  <si>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</si>
  <si>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</si>
  <si>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</si>
  <si>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</si>
  <si>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</si>
  <si>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</si>
  <si>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</si>
  <si>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</si>
  <si>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</si>
  <si>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</si>
  <si>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</si>
  <si>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</si>
  <si>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</si>
  <si>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</si>
  <si>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</si>
  <si>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</si>
  <si>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</si>
  <si>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</si>
  <si>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</si>
  <si>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</si>
  <si>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</si>
  <si>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</si>
  <si>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</si>
  <si>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</si>
  <si>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</si>
  <si>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</si>
  <si>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</si>
  <si>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</si>
  <si>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</si>
  <si>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</si>
  <si>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</si>
  <si>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</si>
  <si>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</si>
  <si>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</si>
  <si>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</si>
  <si>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</si>
  <si>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</si>
  <si>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</si>
  <si>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</si>
  <si>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</si>
  <si>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</si>
  <si>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</si>
  <si>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</si>
  <si>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</si>
  <si>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</si>
  <si>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</si>
  <si>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</si>
  <si>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</si>
  <si>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</si>
  <si>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</si>
  <si>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</si>
  <si>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</si>
  <si>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</si>
  <si>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</si>
  <si>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</si>
  <si>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</si>
  <si>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</si>
  <si>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</si>
  <si>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</si>
  <si>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</si>
  <si>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</si>
  <si>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</si>
  <si>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</si>
  <si>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</si>
  <si>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</si>
  <si>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</si>
  <si>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</si>
  <si>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</si>
  <si>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</si>
  <si>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</si>
  <si>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</si>
  <si>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</si>
  <si>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</si>
  <si>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</si>
  <si>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</si>
  <si>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</si>
  <si>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</si>
  <si>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</si>
  <si>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</si>
  <si>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</si>
  <si>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</si>
  <si>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</si>
  <si>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</si>
  <si>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</si>
  <si>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</si>
  <si>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</si>
  <si>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</si>
  <si>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</si>
  <si>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</si>
  <si>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</si>
  <si>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</si>
  <si>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</si>
  <si>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</si>
  <si>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</si>
  <si>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</si>
  <si>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</si>
  <si>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</si>
  <si>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</si>
  <si>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</si>
  <si>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</si>
  <si>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</si>
  <si>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</si>
  <si>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</si>
  <si>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</si>
  <si>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</si>
  <si>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</si>
  <si>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</si>
  <si>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</si>
  <si>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</si>
  <si>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</si>
  <si>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</si>
  <si>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</si>
  <si>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</si>
  <si>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</si>
  <si>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</si>
  <si>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</si>
  <si>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</si>
  <si>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</si>
  <si>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</si>
  <si>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</si>
  <si>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</si>
  <si>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</si>
  <si>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</si>
  <si>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</si>
  <si>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</si>
  <si>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</si>
  <si>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</si>
  <si>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</si>
  <si>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</si>
  <si>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</si>
  <si>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</si>
  <si>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</si>
  <si>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</si>
  <si>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</si>
  <si>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</si>
  <si>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</si>
  <si>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</si>
  <si>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</si>
  <si>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</si>
  <si>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</si>
  <si>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</si>
  <si>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</si>
  <si>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</si>
  <si>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</si>
  <si>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</si>
  <si>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</si>
  <si>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</si>
  <si>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</si>
  <si>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</si>
  <si>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</si>
  <si>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</si>
  <si>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</si>
  <si>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</si>
  <si>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</si>
  <si>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</si>
  <si>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</si>
  <si>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</si>
  <si>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</si>
  <si>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</si>
  <si>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</si>
  <si>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</si>
  <si>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</si>
  <si>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</si>
  <si>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</si>
  <si>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</si>
  <si>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</si>
  <si>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</si>
  <si>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</si>
  <si>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</si>
  <si>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</si>
  <si>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</si>
  <si>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</si>
  <si>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</si>
  <si>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</si>
  <si>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</si>
  <si>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</si>
  <si>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</si>
  <si>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</si>
  <si>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</si>
  <si>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</si>
  <si>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</si>
  <si>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</si>
  <si>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</si>
  <si>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</si>
  <si>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</si>
  <si>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</si>
  <si>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</si>
  <si>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</si>
  <si>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</si>
  <si>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</si>
  <si>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</si>
  <si>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</si>
  <si>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</si>
  <si>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</si>
  <si>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</si>
  <si>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</si>
  <si>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</si>
  <si>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</si>
  <si>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</si>
  <si>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</si>
  <si>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</si>
  <si>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</si>
  <si>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</si>
  <si>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</si>
  <si>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</si>
  <si>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</si>
  <si>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</si>
  <si>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</si>
  <si>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</si>
  <si>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</si>
  <si>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</si>
  <si>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</si>
  <si>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</si>
  <si>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</si>
  <si>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</si>
  <si>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</si>
  <si>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</si>
  <si>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</si>
  <si>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</si>
  <si>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</si>
  <si>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</si>
  <si>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</si>
  <si>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</si>
  <si>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</si>
  <si>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</si>
  <si>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</si>
  <si>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</si>
  <si>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</si>
  <si>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</si>
  <si>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</si>
  <si>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</si>
  <si>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</si>
  <si>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</si>
  <si>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</si>
  <si>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</si>
  <si>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</si>
  <si>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</si>
  <si>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</si>
  <si>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</si>
  <si>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</si>
  <si>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</si>
  <si>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</si>
  <si>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</si>
  <si>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</si>
  <si>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</si>
  <si>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</si>
  <si>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</si>
  <si>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</si>
  <si>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</si>
  <si>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</si>
  <si>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</si>
  <si>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</si>
  <si>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</si>
  <si>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</si>
  <si>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</si>
  <si>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</si>
  <si>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</si>
  <si>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</si>
  <si>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</si>
  <si>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</si>
  <si>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</si>
  <si>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</si>
  <si>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</si>
  <si>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</si>
  <si>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</si>
  <si>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</si>
  <si>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</si>
  <si>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</si>
  <si>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</si>
  <si>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</si>
  <si>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</si>
  <si>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</si>
  <si>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</si>
  <si>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</si>
  <si>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</si>
  <si>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</si>
  <si>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</si>
  <si>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</si>
  <si>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</si>
  <si>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</si>
  <si>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</si>
  <si>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</si>
  <si>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</si>
  <si>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</si>
  <si>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</si>
  <si>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</si>
  <si>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</si>
  <si>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</si>
  <si>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</si>
  <si>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</si>
  <si>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</si>
  <si>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</si>
  <si>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</si>
  <si>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</si>
  <si>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</si>
  <si>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</si>
  <si>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</si>
  <si>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</si>
  <si>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</si>
  <si>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</si>
  <si>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3.1</t>
  </si>
  <si>
    <t>4.1</t>
  </si>
  <si>
    <t>5.1</t>
  </si>
  <si>
    <t>6.1</t>
  </si>
  <si>
    <t>et_List11_1</t>
  </si>
  <si>
    <t>Параметры формы</t>
  </si>
  <si>
    <t>Описание параметров формы</t>
  </si>
  <si>
    <t>Ссылка на документ</t>
  </si>
  <si>
    <t>Наименование параметра</t>
  </si>
  <si>
    <t>x</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</si>
  <si>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</si>
  <si>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</si>
  <si>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</si>
  <si>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</si>
  <si>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</si>
  <si>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</si>
  <si>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</si>
  <si>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</si>
  <si>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</si>
  <si>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</si>
  <si>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</si>
  <si>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</si>
  <si>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</si>
  <si>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</si>
  <si>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</si>
  <si>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</si>
  <si>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</si>
  <si>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</si>
  <si>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</si>
  <si>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</si>
  <si>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</si>
  <si>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</si>
  <si>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</si>
  <si>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</si>
  <si>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</si>
  <si>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</si>
  <si>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</si>
  <si>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</si>
  <si>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</si>
  <si>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</si>
  <si>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</si>
  <si>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</si>
  <si>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</si>
  <si>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</si>
  <si>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</si>
  <si>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</si>
  <si>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</si>
  <si>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</si>
  <si>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</si>
  <si>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</si>
  <si>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</si>
  <si>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</si>
  <si>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</si>
  <si>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</si>
  <si>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</si>
  <si>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</si>
  <si>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</si>
  <si>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</si>
  <si>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</si>
  <si>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</si>
  <si>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</si>
  <si>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</si>
  <si>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</si>
  <si>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</si>
  <si>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</si>
  <si>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</si>
  <si>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</si>
  <si>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</si>
  <si>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</si>
  <si>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</si>
  <si>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</si>
  <si>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</si>
  <si>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</si>
  <si>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</si>
  <si>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</si>
  <si>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</si>
  <si>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</si>
  <si>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</si>
  <si>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</si>
  <si>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</si>
  <si>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</si>
  <si>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</si>
  <si>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</si>
  <si>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</si>
  <si>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</si>
  <si>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</si>
  <si>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</si>
  <si>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</si>
  <si>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</si>
  <si>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</si>
  <si>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</si>
  <si>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</si>
  <si>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</si>
  <si>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</si>
  <si>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</si>
  <si>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</si>
  <si>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</si>
  <si>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</si>
  <si>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</si>
  <si>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</si>
  <si>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</si>
  <si>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</si>
  <si>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</si>
  <si>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</si>
  <si>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</si>
  <si>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</si>
  <si>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</si>
  <si>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</si>
  <si>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</si>
  <si>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</si>
  <si>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</si>
  <si>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</si>
  <si>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</si>
  <si>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</si>
  <si>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</si>
  <si>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</si>
  <si>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</si>
  <si>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</si>
  <si>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</si>
  <si>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</si>
  <si>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</si>
  <si>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</si>
  <si>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</si>
  <si>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</si>
  <si>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</si>
  <si>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</si>
  <si>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</si>
  <si>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</si>
  <si>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</si>
  <si>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</si>
  <si>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</si>
  <si>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</si>
  <si>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</si>
  <si>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Дата периода регулирования, с которой вводятся изменения в тарифы</t>
  </si>
  <si>
    <t>List05_5</t>
  </si>
  <si>
    <t>List06_5</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</si>
  <si>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</si>
  <si>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</si>
  <si>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</si>
  <si>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</si>
  <si>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Изменение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</si>
  <si>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</si>
  <si>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</si>
  <si>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</si>
  <si>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</si>
  <si>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</si>
  <si>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</si>
  <si>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</si>
  <si>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</si>
  <si>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</si>
  <si>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</si>
  <si>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</si>
  <si>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</si>
  <si>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</si>
  <si>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</si>
  <si>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</si>
  <si>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</si>
  <si>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</si>
  <si>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</si>
  <si>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</si>
  <si>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</si>
  <si>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</si>
  <si>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</si>
  <si>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</si>
  <si>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</si>
  <si>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</si>
  <si>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</si>
  <si>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</si>
  <si>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</si>
  <si>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</si>
  <si>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</si>
  <si>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</si>
  <si>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</si>
  <si>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</si>
  <si>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</si>
  <si>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Период действия</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</si>
  <si>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</si>
  <si>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Компонент на теплоноситель, руб./куб.м</t>
  </si>
  <si>
    <t>Параметр дифференциации тарифа/Заявитель</t>
  </si>
  <si>
    <t>с НДС</t>
  </si>
  <si>
    <t>без НДС</t>
  </si>
  <si>
    <t>Плата за подключение (технологическое присоединение), тыс. руб./Гкал/ч (руб.)</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</si>
  <si>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</si>
  <si>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Указывается наименование источника тепловой энергии.</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</si>
  <si>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</si>
  <si>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</si>
  <si>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</si>
  <si>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</si>
  <si>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</si>
  <si>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</si>
  <si>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</si>
  <si>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</si>
  <si>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</si>
  <si>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</si>
  <si>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</si>
  <si>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</si>
  <si>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</si>
  <si>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</si>
  <si>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</si>
  <si>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</si>
  <si>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</si>
  <si>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</si>
  <si>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</si>
  <si>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</si>
  <si>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</si>
  <si>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</si>
  <si>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</si>
  <si>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</si>
  <si>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</si>
  <si>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</si>
  <si>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</si>
  <si>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</si>
  <si>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</si>
  <si>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</si>
  <si>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</si>
  <si>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</si>
  <si>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</si>
  <si>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</si>
  <si>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</si>
  <si>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</si>
  <si>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</si>
  <si>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</si>
  <si>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</si>
  <si>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</si>
  <si>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</si>
  <si>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</si>
  <si>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</si>
  <si>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</si>
  <si>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</si>
  <si>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</si>
  <si>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</si>
  <si>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</si>
  <si>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</si>
  <si>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</si>
  <si>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</si>
  <si>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</si>
  <si>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</si>
  <si>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Дата подачи заявления об утверждении тарифов</t>
  </si>
  <si>
    <t>Номер подачи заявления об утверждении тарифов</t>
  </si>
  <si>
    <t>Первичное предложение по тарифам</t>
  </si>
  <si>
    <t>Дата подачи заявления об изменении тарифов</t>
  </si>
  <si>
    <t>Номер заявления об изменении тарифов</t>
  </si>
  <si>
    <t>Сведения о планировании закупочных процедур</t>
  </si>
  <si>
    <t>Сведения о результатах проведения закупочных процедур</t>
  </si>
  <si>
    <t>Период действия тарифов</t>
  </si>
  <si>
    <t>с</t>
  </si>
  <si>
    <t>по</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</si>
  <si>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</si>
  <si>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</si>
  <si>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</si>
  <si>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</si>
  <si>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Долгосрочные параметры регулирования (в случае если их установление предусмотрено выбранным методом регулирования)</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</si>
  <si>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</si>
  <si>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</si>
  <si>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7.1</t>
  </si>
  <si>
    <t>Форма 4.9 Информация о способах приобретения, стоимости и объемах товаров, необходимых для производства товаров и (или) оказания услуг</t>
  </si>
  <si>
    <t>Информация о способах приобретения, стоимости и объемах товаров, необходимых для производства товаров и (или) оказания услуг</t>
  </si>
  <si>
    <t>Форма 4.9</t>
  </si>
  <si>
    <t>Сведения о правовых актах, регламентирующих правила закупки (положение о закупках) в организации</t>
  </si>
  <si>
    <t>Сведения о месте размещения положения о закупках организации</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</si>
  <si>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</si>
  <si>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et_List13_1</t>
  </si>
  <si>
    <t>et_List14_1_1</t>
  </si>
  <si>
    <t>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</si>
  <si>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et_List14_1_4</t>
  </si>
  <si>
    <t>et_List14_1_2</t>
  </si>
  <si>
    <t>et_List14_1_3</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</si>
  <si>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</si>
  <si>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Информация о предложении регулируемой организацией об установлении тарифов в сфере теплоснабжения на очередной период регулирования</t>
  </si>
  <si>
    <t>Форма 4.10.1</t>
  </si>
  <si>
    <t>При размещении информации по данной форме дополнительно указывается дата подачи заявления об утверждении тарифа и его номер.</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</si>
  <si>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</si>
  <si>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</si>
  <si>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</si>
  <si>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Размер недополученных доходов регулируемой организацией, исчисленный в соответствии с законодательством в сфере теплоснабжения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</si>
  <si>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</si>
  <si>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</si>
  <si>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</si>
  <si>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</si>
  <si>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</si>
  <si>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</si>
  <si>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</si>
  <si>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</si>
  <si>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Информация о предложении величин тарифов на тепловую энергию, поддержанию резервной тепловой мощности</t>
  </si>
  <si>
    <t>Форма 4.10.2</t>
  </si>
  <si>
    <t>Форма 4.10.3</t>
  </si>
  <si>
    <t>Форма 4.10.4</t>
  </si>
  <si>
    <t>Форма 4.10.5</t>
  </si>
  <si>
    <t>Форма 4.10.6</t>
  </si>
  <si>
    <t>Форма 4.10.2 Информация о предложении величин тарифов на тепловую энергию, поддержанию резервной тепловой мощности</t>
  </si>
  <si>
    <t>Форма 4.10.3 Информация о предложении величин тарифов на теплоноситель, передачу тепловой энергии, теплоносителя</t>
  </si>
  <si>
    <t>Информация о предложении величин тарифов на теплоноситель, передачу тепловой энергии, теплоносителя</t>
  </si>
  <si>
    <r>
      <t>Форма 4.10.3 Информация о предложении величин тарифов на теплоноситель, передачу тепловой энергии, теплоносителя</t>
    </r>
    <r>
      <rPr>
        <vertAlign val="superscript"/>
        <sz val="10"/>
        <rFont val="Tahoma"/>
        <family val="2"/>
        <charset val="204"/>
      </rPr>
      <t>1</t>
    </r>
  </si>
  <si>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</si>
  <si>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</si>
  <si>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r>
      <t>Форма 4.10.4 Информация о предложении величин тарифов на горячую воду (в открытых системах)</t>
    </r>
    <r>
      <rPr>
        <vertAlign val="superscript"/>
        <sz val="10"/>
        <rFont val="Tahoma"/>
        <family val="2"/>
        <charset val="204"/>
      </rPr>
      <t>1</t>
    </r>
  </si>
  <si>
    <t>Информация о предложении величин тарифов на горячую воду (в открытых системах)</t>
  </si>
  <si>
    <t>Форма 4.10.4 Информация о предложении величин тарифов на горячую воду (в открытых системах)</t>
  </si>
  <si>
    <t>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</si>
  <si>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</si>
  <si>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раскрывается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</si>
  <si>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Форма 4.10.5 Информация о предложении величин тарифов на подключение к системе теплоснабжения</t>
  </si>
  <si>
    <t>Форма 4.10.6 Информация о предложении платы за подключение к системе теплоснабжения в индивидуальном порядке</t>
  </si>
  <si>
    <t>Информация о предложении платы за подключение к системе теплоснабжения в индивидуальном порядке</t>
  </si>
  <si>
    <r>
      <t>Форма 4.10.6 Информация о предложении платы за подключение к системе теплоснабжения в индивидуальном порядке</t>
    </r>
    <r>
      <rPr>
        <vertAlign val="superscript"/>
        <sz val="10"/>
        <rFont val="Tahoma"/>
        <family val="2"/>
        <charset val="204"/>
      </rPr>
      <t>1</t>
    </r>
  </si>
  <si>
    <r>
      <t>Форма 4.10.5 Информация о предложении величин тарифов на подключение к системе теплоснабжения</t>
    </r>
    <r>
      <rPr>
        <vertAlign val="superscript"/>
        <sz val="10"/>
        <rFont val="Tahoma"/>
        <family val="2"/>
        <charset val="204"/>
      </rPr>
      <t>1</t>
    </r>
  </si>
  <si>
    <t>Информация о предложении величин тарифов на подключение к системе теплоснабжения</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</si>
  <si>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</si>
  <si>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В колодке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</si>
  <si>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При размещении информации по данной форме дополнительно указывается дата подачи заявления об утверждении платы и его номер.
По данной форме раскрывается в том числе информация о предложении об установлении соответствующих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</si>
  <si>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List13</t>
  </si>
  <si>
    <t>List14_1</t>
  </si>
  <si>
    <t>modList14_1</t>
  </si>
  <si>
    <t>modList13</t>
  </si>
  <si>
    <t>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регулируемых организаций, публикуется по форме 4.2 едиными теплоснабжающими организациями, теплоснабжающими организациями и теплосетевыми организациями в ценовых зонах теплоснабжения позднее 30 календарных дней со дня направления годового бухгалтерского баланса в налоговые органы с учетом положений пункта 30 постановления Правительства №570 от 5 июля 2013 г.</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</si>
  <si>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</si>
  <si>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t>
  </si>
  <si>
    <t>Годовой объем полезного отпуска тепловой энергии (теплоносителя)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</si>
  <si>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</si>
  <si>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население и приравненные категории</t>
  </si>
  <si>
    <t>Проверка доступных обновлений...</t>
  </si>
  <si>
    <t>Нет доступных обновлений для отчёта с кодом FAS.JKH.OPEN.INFO.REQUEST.WARM!</t>
  </si>
  <si>
    <t>25.05.2023</t>
  </si>
  <si>
    <t>Антроповский муниципальный район</t>
  </si>
  <si>
    <t>34602000</t>
  </si>
  <si>
    <t>Антроповское</t>
  </si>
  <si>
    <t>34602403</t>
  </si>
  <si>
    <t>Котельниковское</t>
  </si>
  <si>
    <t>34602412</t>
  </si>
  <si>
    <t>Курновское</t>
  </si>
  <si>
    <t>34602404</t>
  </si>
  <si>
    <t>Палкинское</t>
  </si>
  <si>
    <t>34602420</t>
  </si>
  <si>
    <t>Просекское</t>
  </si>
  <si>
    <t>34602408</t>
  </si>
  <si>
    <t>Буйский муниципальный район</t>
  </si>
  <si>
    <t>34604000</t>
  </si>
  <si>
    <t>Барановское</t>
  </si>
  <si>
    <t>34604404</t>
  </si>
  <si>
    <t>Центральное</t>
  </si>
  <si>
    <t>34604466</t>
  </si>
  <si>
    <t>городское поселение посёлок Чистые Боры</t>
  </si>
  <si>
    <t>34604159</t>
  </si>
  <si>
    <t>Вохомский муниципальный район</t>
  </si>
  <si>
    <t>34606000</t>
  </si>
  <si>
    <t>Бельковское</t>
  </si>
  <si>
    <t>34606404</t>
  </si>
  <si>
    <t>Воробьевицкое</t>
  </si>
  <si>
    <t>34606408</t>
  </si>
  <si>
    <t>Вохомское</t>
  </si>
  <si>
    <t>34606410</t>
  </si>
  <si>
    <t>Лапшинское</t>
  </si>
  <si>
    <t>34606416</t>
  </si>
  <si>
    <t>Петрецовское</t>
  </si>
  <si>
    <t>34606436</t>
  </si>
  <si>
    <t>Тихоновское</t>
  </si>
  <si>
    <t>34606452</t>
  </si>
  <si>
    <t>Галичский муниципальный район</t>
  </si>
  <si>
    <t>34608000</t>
  </si>
  <si>
    <t>Березовское</t>
  </si>
  <si>
    <t>34608404</t>
  </si>
  <si>
    <t>Дмитриевское</t>
  </si>
  <si>
    <t>34608407</t>
  </si>
  <si>
    <t>Лопаревское</t>
  </si>
  <si>
    <t>34608416</t>
  </si>
  <si>
    <t>Ореховское</t>
  </si>
  <si>
    <t>34608428</t>
  </si>
  <si>
    <t>Степановское</t>
  </si>
  <si>
    <t>34608440</t>
  </si>
  <si>
    <t>Город Нерехта и Нерехтский муниципальный район</t>
  </si>
  <si>
    <t>34626000</t>
  </si>
  <si>
    <t>Ёмсненское</t>
  </si>
  <si>
    <t>34626420</t>
  </si>
  <si>
    <t>Волжское</t>
  </si>
  <si>
    <t>34626410</t>
  </si>
  <si>
    <t>Воскресенское</t>
  </si>
  <si>
    <t>34626412</t>
  </si>
  <si>
    <t>Город Нерехта</t>
  </si>
  <si>
    <t>34626101</t>
  </si>
  <si>
    <t>Пригородное</t>
  </si>
  <si>
    <t>34626450</t>
  </si>
  <si>
    <t>Кадыйский муниципальный район</t>
  </si>
  <si>
    <t>34610000</t>
  </si>
  <si>
    <t>Вёшкинское</t>
  </si>
  <si>
    <t>34610420</t>
  </si>
  <si>
    <t>Екатеринкинское</t>
  </si>
  <si>
    <t>34610408</t>
  </si>
  <si>
    <t>Завражное</t>
  </si>
  <si>
    <t>34610412</t>
  </si>
  <si>
    <t>Паньковское</t>
  </si>
  <si>
    <t>34610432</t>
  </si>
  <si>
    <t>Селищенское</t>
  </si>
  <si>
    <t>34610436</t>
  </si>
  <si>
    <t>Столпинское</t>
  </si>
  <si>
    <t>34610440</t>
  </si>
  <si>
    <t>Чернышевское</t>
  </si>
  <si>
    <t>34610444</t>
  </si>
  <si>
    <t>городское посление поселок Кадый</t>
  </si>
  <si>
    <t>34610151</t>
  </si>
  <si>
    <t>Кологривский муниципальный округ</t>
  </si>
  <si>
    <t>34512000</t>
  </si>
  <si>
    <t>Кологривский муниципальный район</t>
  </si>
  <si>
    <t>34612000</t>
  </si>
  <si>
    <t>Илешевское</t>
  </si>
  <si>
    <t>34612408</t>
  </si>
  <si>
    <t>Ильинское</t>
  </si>
  <si>
    <t>34612412</t>
  </si>
  <si>
    <t>Суховерховское</t>
  </si>
  <si>
    <t>34612428</t>
  </si>
  <si>
    <t>Ужугское</t>
  </si>
  <si>
    <t>34612432</t>
  </si>
  <si>
    <t>городское поселение город Кологрив</t>
  </si>
  <si>
    <t>34612101</t>
  </si>
  <si>
    <t>Костромской муниципальный район</t>
  </si>
  <si>
    <t>34614000</t>
  </si>
  <si>
    <t>Апраксинское</t>
  </si>
  <si>
    <t>34614404</t>
  </si>
  <si>
    <t>Бакшеевское</t>
  </si>
  <si>
    <t>34614408</t>
  </si>
  <si>
    <t>Караваевское</t>
  </si>
  <si>
    <t>34614411</t>
  </si>
  <si>
    <t>Кузнецовское</t>
  </si>
  <si>
    <t>34614416</t>
  </si>
  <si>
    <t>Кузьмищенское</t>
  </si>
  <si>
    <t>34614418</t>
  </si>
  <si>
    <t>Минское</t>
  </si>
  <si>
    <t>34614420</t>
  </si>
  <si>
    <t>Никольское</t>
  </si>
  <si>
    <t>34614424</t>
  </si>
  <si>
    <t>Самсоновское</t>
  </si>
  <si>
    <t>34614428</t>
  </si>
  <si>
    <t>Сандогорское</t>
  </si>
  <si>
    <t>34614432</t>
  </si>
  <si>
    <t>Середняковское</t>
  </si>
  <si>
    <t>34614434</t>
  </si>
  <si>
    <t>Сущевское</t>
  </si>
  <si>
    <t>34614436</t>
  </si>
  <si>
    <t>Чернопенское</t>
  </si>
  <si>
    <t>34614440</t>
  </si>
  <si>
    <t>Шунгенское</t>
  </si>
  <si>
    <t>34614444</t>
  </si>
  <si>
    <t>Красносельский муниципальный район</t>
  </si>
  <si>
    <t>34616000</t>
  </si>
  <si>
    <t>Боровиковское</t>
  </si>
  <si>
    <t>34616404</t>
  </si>
  <si>
    <t>Гридинское</t>
  </si>
  <si>
    <t>34616408</t>
  </si>
  <si>
    <t>Захаровское</t>
  </si>
  <si>
    <t>34616412</t>
  </si>
  <si>
    <t>Подольское</t>
  </si>
  <si>
    <t>34616416</t>
  </si>
  <si>
    <t>Прискоковское</t>
  </si>
  <si>
    <t>34616420</t>
  </si>
  <si>
    <t>Сидоровское</t>
  </si>
  <si>
    <t>34616424</t>
  </si>
  <si>
    <t>Чапаевское</t>
  </si>
  <si>
    <t>34616428</t>
  </si>
  <si>
    <t>Шолоховское</t>
  </si>
  <si>
    <t>34616432</t>
  </si>
  <si>
    <t>городское поселение поселок Красное-на-Волге</t>
  </si>
  <si>
    <t>34616151</t>
  </si>
  <si>
    <t>Макарьевский муниципальный район</t>
  </si>
  <si>
    <t>34618000</t>
  </si>
  <si>
    <t>Горчухинское</t>
  </si>
  <si>
    <t>34618406</t>
  </si>
  <si>
    <t>Нежитинское</t>
  </si>
  <si>
    <t>34618416</t>
  </si>
  <si>
    <t>Николо-Макаровское</t>
  </si>
  <si>
    <t>34618424</t>
  </si>
  <si>
    <t>Тимошинское</t>
  </si>
  <si>
    <t>34618432</t>
  </si>
  <si>
    <t>Унженское</t>
  </si>
  <si>
    <t>34618440</t>
  </si>
  <si>
    <t>Усть-Нейское</t>
  </si>
  <si>
    <t>34618444</t>
  </si>
  <si>
    <t>Шемятинское</t>
  </si>
  <si>
    <t>34618448</t>
  </si>
  <si>
    <t>городское поселение город Макарьев</t>
  </si>
  <si>
    <t>34618101</t>
  </si>
  <si>
    <t>Мантуровский муниципальный район</t>
  </si>
  <si>
    <t>34620000</t>
  </si>
  <si>
    <t>Знаменское</t>
  </si>
  <si>
    <t>34620412</t>
  </si>
  <si>
    <t>Леонтьевское</t>
  </si>
  <si>
    <t>34620420</t>
  </si>
  <si>
    <t>Октябрьское</t>
  </si>
  <si>
    <t>34620423</t>
  </si>
  <si>
    <t>Подвигалихинское</t>
  </si>
  <si>
    <t>34620424</t>
  </si>
  <si>
    <t>Самыловское</t>
  </si>
  <si>
    <t>34620432</t>
  </si>
  <si>
    <t>Межевской муниципальный округ</t>
  </si>
  <si>
    <t>34522000</t>
  </si>
  <si>
    <t>Межевской муниципальный район</t>
  </si>
  <si>
    <t>34622000</t>
  </si>
  <si>
    <t>Георгиевское</t>
  </si>
  <si>
    <t>34622404</t>
  </si>
  <si>
    <t>34622412</t>
  </si>
  <si>
    <t>Родинское</t>
  </si>
  <si>
    <t>34622422</t>
  </si>
  <si>
    <t>Советское</t>
  </si>
  <si>
    <t>34622426</t>
  </si>
  <si>
    <t>Муниципальный район город Нея и Нейский район</t>
  </si>
  <si>
    <t>34624000</t>
  </si>
  <si>
    <t>Вожеровское</t>
  </si>
  <si>
    <t>34624404</t>
  </si>
  <si>
    <t>Еленское</t>
  </si>
  <si>
    <t>34624406</t>
  </si>
  <si>
    <t>Коткишевское</t>
  </si>
  <si>
    <t>34624412</t>
  </si>
  <si>
    <t>Кужбальское</t>
  </si>
  <si>
    <t>34624416</t>
  </si>
  <si>
    <t>Михалевское</t>
  </si>
  <si>
    <t>34624420</t>
  </si>
  <si>
    <t>Номженское</t>
  </si>
  <si>
    <t>34624424</t>
  </si>
  <si>
    <t>Солтановское</t>
  </si>
  <si>
    <t>34624432</t>
  </si>
  <si>
    <t>Тотомицкое</t>
  </si>
  <si>
    <t>34624436</t>
  </si>
  <si>
    <t>городское посление город Нея</t>
  </si>
  <si>
    <t>34624101</t>
  </si>
  <si>
    <t>Нейский муниципальный округ</t>
  </si>
  <si>
    <t>34524000</t>
  </si>
  <si>
    <t>Октябрьский муниципальный район</t>
  </si>
  <si>
    <t>34628000</t>
  </si>
  <si>
    <t>Власовское</t>
  </si>
  <si>
    <t>34628404</t>
  </si>
  <si>
    <t>Луптюгское</t>
  </si>
  <si>
    <t>34628412</t>
  </si>
  <si>
    <t>Новинское</t>
  </si>
  <si>
    <t>34628414</t>
  </si>
  <si>
    <t>Покровское</t>
  </si>
  <si>
    <t>34628416</t>
  </si>
  <si>
    <t>Соловецкое</t>
  </si>
  <si>
    <t>34628424</t>
  </si>
  <si>
    <t>Островский муниципальный район</t>
  </si>
  <si>
    <t>34630000</t>
  </si>
  <si>
    <t>Адищевское</t>
  </si>
  <si>
    <t>34630404</t>
  </si>
  <si>
    <t>Александровское</t>
  </si>
  <si>
    <t>34630406</t>
  </si>
  <si>
    <t>Игодовское</t>
  </si>
  <si>
    <t>34630420</t>
  </si>
  <si>
    <t>Клеванцовское</t>
  </si>
  <si>
    <t>34630424</t>
  </si>
  <si>
    <t>Островское</t>
  </si>
  <si>
    <t>34630432</t>
  </si>
  <si>
    <t>Островское (Центральное)</t>
  </si>
  <si>
    <t>34630438</t>
  </si>
  <si>
    <t>Павинский муниципальный район</t>
  </si>
  <si>
    <t>34632000</t>
  </si>
  <si>
    <t>Крутогорское</t>
  </si>
  <si>
    <t>34632406</t>
  </si>
  <si>
    <t>Леденгское</t>
  </si>
  <si>
    <t>34632408</t>
  </si>
  <si>
    <t>Павинское</t>
  </si>
  <si>
    <t>34632416</t>
  </si>
  <si>
    <t>Петропавловское</t>
  </si>
  <si>
    <t>34632420</t>
  </si>
  <si>
    <t>Парфеньевский муниципальный округ</t>
  </si>
  <si>
    <t>34534000</t>
  </si>
  <si>
    <t>Парфеньевский муниципальный район</t>
  </si>
  <si>
    <t>34634000</t>
  </si>
  <si>
    <t>Матвеевское</t>
  </si>
  <si>
    <t>34634424</t>
  </si>
  <si>
    <t>Николо-Поломское</t>
  </si>
  <si>
    <t>34634420</t>
  </si>
  <si>
    <t>Парфеньевское</t>
  </si>
  <si>
    <t>34634428</t>
  </si>
  <si>
    <t>Потрусовское</t>
  </si>
  <si>
    <t>34634432</t>
  </si>
  <si>
    <t>Поназыревский муниципальный округ</t>
  </si>
  <si>
    <t>34536000</t>
  </si>
  <si>
    <t>Поназыревский муниципальный район</t>
  </si>
  <si>
    <t>34636000</t>
  </si>
  <si>
    <t>Полдневицкое</t>
  </si>
  <si>
    <t>34636418</t>
  </si>
  <si>
    <t>Хмелевское</t>
  </si>
  <si>
    <t>34636424</t>
  </si>
  <si>
    <t>Якшангское</t>
  </si>
  <si>
    <t>34636432</t>
  </si>
  <si>
    <t>городское поселение посёлок Поназырево</t>
  </si>
  <si>
    <t>34636151</t>
  </si>
  <si>
    <t>Пыщугский муниципальный округ</t>
  </si>
  <si>
    <t>34538000</t>
  </si>
  <si>
    <t>Пыщугский муниципальный район</t>
  </si>
  <si>
    <t>34638000</t>
  </si>
  <si>
    <t>Верхнеспасское</t>
  </si>
  <si>
    <t>34638404</t>
  </si>
  <si>
    <t>Головинское</t>
  </si>
  <si>
    <t>34638412</t>
  </si>
  <si>
    <t>Носковское</t>
  </si>
  <si>
    <t>34638424</t>
  </si>
  <si>
    <t>Пыщугское</t>
  </si>
  <si>
    <t>34638428</t>
  </si>
  <si>
    <t>Солигаличский муниципальный район</t>
  </si>
  <si>
    <t>34640000</t>
  </si>
  <si>
    <t>Бурдуковское</t>
  </si>
  <si>
    <t>34640404</t>
  </si>
  <si>
    <t>Васильевское</t>
  </si>
  <si>
    <t>34640408</t>
  </si>
  <si>
    <t>Корцовское</t>
  </si>
  <si>
    <t>34640424</t>
  </si>
  <si>
    <t>Куземинское</t>
  </si>
  <si>
    <t>34640428</t>
  </si>
  <si>
    <t>Лосевское</t>
  </si>
  <si>
    <t>34640432</t>
  </si>
  <si>
    <t>Первомайское</t>
  </si>
  <si>
    <t>34640436</t>
  </si>
  <si>
    <t>Солигаличское</t>
  </si>
  <si>
    <t>34640440</t>
  </si>
  <si>
    <t>городское поселение город Солигалич</t>
  </si>
  <si>
    <t>34640101</t>
  </si>
  <si>
    <t>Судиславский муниципальный район</t>
  </si>
  <si>
    <t>34642000</t>
  </si>
  <si>
    <t>Воронское</t>
  </si>
  <si>
    <t>34642408</t>
  </si>
  <si>
    <t>Расловское</t>
  </si>
  <si>
    <t>34642424</t>
  </si>
  <si>
    <t>Судиславское</t>
  </si>
  <si>
    <t>34642432</t>
  </si>
  <si>
    <t>городское поселение посёлок Судиславль</t>
  </si>
  <si>
    <t>34642151</t>
  </si>
  <si>
    <t>Сусанинский муниципальный район</t>
  </si>
  <si>
    <t>34644000</t>
  </si>
  <si>
    <t>Андреевское</t>
  </si>
  <si>
    <t>34644404</t>
  </si>
  <si>
    <t>Буяковское</t>
  </si>
  <si>
    <t>34644408</t>
  </si>
  <si>
    <t>Северное</t>
  </si>
  <si>
    <t>34644428</t>
  </si>
  <si>
    <t>Сокиринское</t>
  </si>
  <si>
    <t>34644436</t>
  </si>
  <si>
    <t>Сумароковское</t>
  </si>
  <si>
    <t>34644432</t>
  </si>
  <si>
    <t>Ченцовское</t>
  </si>
  <si>
    <t>34644440</t>
  </si>
  <si>
    <t>городское поселение посёлок Сусанино</t>
  </si>
  <si>
    <t>34644151</t>
  </si>
  <si>
    <t>Чухломский муниципальный район</t>
  </si>
  <si>
    <t>34646000</t>
  </si>
  <si>
    <t>Ножкинское</t>
  </si>
  <si>
    <t>34646420</t>
  </si>
  <si>
    <t>Панкратовское</t>
  </si>
  <si>
    <t>34646444</t>
  </si>
  <si>
    <t>Петровское</t>
  </si>
  <si>
    <t>34646424</t>
  </si>
  <si>
    <t>Повалихинское</t>
  </si>
  <si>
    <t>34646428</t>
  </si>
  <si>
    <t>Судайское</t>
  </si>
  <si>
    <t>34646436</t>
  </si>
  <si>
    <t>Чухломское</t>
  </si>
  <si>
    <t>34646452</t>
  </si>
  <si>
    <t>Шартановское</t>
  </si>
  <si>
    <t>34646456</t>
  </si>
  <si>
    <t>городское поселение город Чухлома</t>
  </si>
  <si>
    <t>34646101</t>
  </si>
  <si>
    <t>Шарьинский муниципальный район</t>
  </si>
  <si>
    <t>34648000</t>
  </si>
  <si>
    <t>Варакинское</t>
  </si>
  <si>
    <t>34648403</t>
  </si>
  <si>
    <t>34648404</t>
  </si>
  <si>
    <t>Заболотское</t>
  </si>
  <si>
    <t>34648408</t>
  </si>
  <si>
    <t>Зебляковское</t>
  </si>
  <si>
    <t>34648410</t>
  </si>
  <si>
    <t>Ивановское</t>
  </si>
  <si>
    <t>34648412</t>
  </si>
  <si>
    <t>Конёвское</t>
  </si>
  <si>
    <t>34648420</t>
  </si>
  <si>
    <t>Одоевское</t>
  </si>
  <si>
    <t>34648436</t>
  </si>
  <si>
    <t>Троицкое</t>
  </si>
  <si>
    <t>34648452</t>
  </si>
  <si>
    <t>Шангское</t>
  </si>
  <si>
    <t>34648456</t>
  </si>
  <si>
    <t>Шекшемское</t>
  </si>
  <si>
    <t>34648457</t>
  </si>
  <si>
    <t>городской округ город Буй</t>
  </si>
  <si>
    <t>34705000</t>
  </si>
  <si>
    <t>городской округ город Волгореченск</t>
  </si>
  <si>
    <t>34706000</t>
  </si>
  <si>
    <t>городской округ город Галич</t>
  </si>
  <si>
    <t>34708000</t>
  </si>
  <si>
    <t>городской округ город Кострома</t>
  </si>
  <si>
    <t>34701000</t>
  </si>
  <si>
    <t>городской округ город Мантурово</t>
  </si>
  <si>
    <t>34714000</t>
  </si>
  <si>
    <t>городской округ город Шарья</t>
  </si>
  <si>
    <t>34730000</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</si>
  <si>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</si>
  <si>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</si>
  <si>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</si>
  <si>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</si>
  <si>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</si>
  <si>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</si>
  <si>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</si>
  <si>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</si>
  <si>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</si>
  <si>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</si>
  <si>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</si>
  <si>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</si>
  <si>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</si>
  <si>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</si>
  <si>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</si>
  <si>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01.01.2024</t>
  </si>
  <si>
    <t>31.12.2028</t>
  </si>
  <si>
    <t>REGION_ID</t>
  </si>
  <si>
    <t>REGION_NAME</t>
  </si>
  <si>
    <t>RST_ORG_ID</t>
  </si>
  <si>
    <t>ORG_NAME</t>
  </si>
  <si>
    <t>INN_NAME</t>
  </si>
  <si>
    <t>KPP_NAME</t>
  </si>
  <si>
    <t>ORG_START_DATE</t>
  </si>
  <si>
    <t>ORG_END_DATE</t>
  </si>
  <si>
    <t>2593</t>
  </si>
  <si>
    <t>30920049</t>
  </si>
  <si>
    <t>АНО "Санаторий имени Ивана Сусанина"</t>
  </si>
  <si>
    <t>4415008283</t>
  </si>
  <si>
    <t>441501001</t>
  </si>
  <si>
    <t>16-03-2017 00:00:00</t>
  </si>
  <si>
    <t>26560525</t>
  </si>
  <si>
    <t>АО "ГУ ЖКХ"</t>
  </si>
  <si>
    <t>5116000922</t>
  </si>
  <si>
    <t>511601001</t>
  </si>
  <si>
    <t>13-05-2009 00:00:00</t>
  </si>
  <si>
    <t>26357310</t>
  </si>
  <si>
    <t>АО "Галичский автокрановый завод"</t>
  </si>
  <si>
    <t>4403000875</t>
  </si>
  <si>
    <t>440301001</t>
  </si>
  <si>
    <t>31366489</t>
  </si>
  <si>
    <t>АО "Инвест Алмаз-Холдинг"</t>
  </si>
  <si>
    <t>4415007265</t>
  </si>
  <si>
    <t>20-12-2013 00:00:00</t>
  </si>
  <si>
    <t>31559167</t>
  </si>
  <si>
    <t>АО "Инвест-проект"</t>
  </si>
  <si>
    <t>4401101677</t>
  </si>
  <si>
    <t>440501001</t>
  </si>
  <si>
    <t>24-01-2022 00:00:00</t>
  </si>
  <si>
    <t>31029967</t>
  </si>
  <si>
    <t>АО "Коммунальные сети" г.п.п. Чистые Боры</t>
  </si>
  <si>
    <t>4409005252</t>
  </si>
  <si>
    <t>440901001</t>
  </si>
  <si>
    <t>01-12-2017 00:00:00</t>
  </si>
  <si>
    <t>28812359</t>
  </si>
  <si>
    <t>АО "Лунево"</t>
  </si>
  <si>
    <t>4414009580</t>
  </si>
  <si>
    <t>441401001</t>
  </si>
  <si>
    <t>07-07-2003 00:00:00</t>
  </si>
  <si>
    <t>26357405</t>
  </si>
  <si>
    <t>АО "НПО "Базальт" НПП "Нерехтский механический завод"</t>
  </si>
  <si>
    <t>7719830028</t>
  </si>
  <si>
    <t>771901001</t>
  </si>
  <si>
    <t>27-06-2011 00:00:00</t>
  </si>
  <si>
    <t>26853395</t>
  </si>
  <si>
    <t>АО "РСП ТПК КГРЭС"</t>
  </si>
  <si>
    <t>4431002987</t>
  </si>
  <si>
    <t>443101001</t>
  </si>
  <si>
    <t>26901857</t>
  </si>
  <si>
    <t>АО "РЭУ"</t>
  </si>
  <si>
    <t>7714783092</t>
  </si>
  <si>
    <t>332743001</t>
  </si>
  <si>
    <t>27167898</t>
  </si>
  <si>
    <t>АО фирма "Агротекс-ЖБИ"</t>
  </si>
  <si>
    <t>4401005349</t>
  </si>
  <si>
    <t>440101001</t>
  </si>
  <si>
    <t>24-11-1993 00:00:00</t>
  </si>
  <si>
    <t>26919105</t>
  </si>
  <si>
    <t>ГП Костромской области "Костромское ПАТП№3"</t>
  </si>
  <si>
    <t>4401002490</t>
  </si>
  <si>
    <t>26514115</t>
  </si>
  <si>
    <t>Главное управление ПАО "ТГК-2" по Верхневолжскому региону г.Кострома  (арендованное муниципальное имущество)</t>
  </si>
  <si>
    <t>7606053324</t>
  </si>
  <si>
    <t>440131001</t>
  </si>
  <si>
    <t>19-04-2005 00:00:00</t>
  </si>
  <si>
    <t>26903095</t>
  </si>
  <si>
    <t>ЗАО "Инвест-проект"</t>
  </si>
  <si>
    <t>28499229</t>
  </si>
  <si>
    <t>ЗАО "КосмоЭлектро"</t>
  </si>
  <si>
    <t>4405005438</t>
  </si>
  <si>
    <t>04-02-2002 00:00:00</t>
  </si>
  <si>
    <t>30384838</t>
  </si>
  <si>
    <t>ЗАО "Монтажсервис"</t>
  </si>
  <si>
    <t>4401007642</t>
  </si>
  <si>
    <t>14-06-1994 00:00:00</t>
  </si>
  <si>
    <t>26357308</t>
  </si>
  <si>
    <t>ЗАО "Экохиммаш"</t>
  </si>
  <si>
    <t>4402000209</t>
  </si>
  <si>
    <t>440201001</t>
  </si>
  <si>
    <t>30988988</t>
  </si>
  <si>
    <t>ИП Виноградов Д.О.</t>
  </si>
  <si>
    <t>441300841242</t>
  </si>
  <si>
    <t>отсутствует</t>
  </si>
  <si>
    <t>17-09-2009 00:00:00</t>
  </si>
  <si>
    <t>26760990</t>
  </si>
  <si>
    <t>ИП Горохов С.Ж.</t>
  </si>
  <si>
    <t>440101211808</t>
  </si>
  <si>
    <t>13-10-2004 00:00:00</t>
  </si>
  <si>
    <t>31056794</t>
  </si>
  <si>
    <t>ИП Румянцева С.В.</t>
  </si>
  <si>
    <t>440106927232</t>
  </si>
  <si>
    <t>24-07-2013 00:00:00</t>
  </si>
  <si>
    <t>30859188</t>
  </si>
  <si>
    <t>ИП Скидоненко В.А.</t>
  </si>
  <si>
    <t>441000813276</t>
  </si>
  <si>
    <t>04-10-2016 00:00:00</t>
  </si>
  <si>
    <t>26772013</t>
  </si>
  <si>
    <t>Ивановская средняя школа</t>
  </si>
  <si>
    <t>4430001660</t>
  </si>
  <si>
    <t>443001001</t>
  </si>
  <si>
    <t>26771738</t>
  </si>
  <si>
    <t>ЛПУ "Санаторий "Колос"</t>
  </si>
  <si>
    <t>4414000884</t>
  </si>
  <si>
    <t>25-01-1994 00:00:00</t>
  </si>
  <si>
    <t>26357352</t>
  </si>
  <si>
    <t>ЛПУ "Санаторий Волга"</t>
  </si>
  <si>
    <t>4414000362</t>
  </si>
  <si>
    <t>26357402</t>
  </si>
  <si>
    <t>ЛПУ "Санаторий для лечения родителей с детьми "Костромской"</t>
  </si>
  <si>
    <t>4441002489</t>
  </si>
  <si>
    <t>26769668</t>
  </si>
  <si>
    <t>МДОУ Детский сад №1 п.Вохма</t>
  </si>
  <si>
    <t>4410001855</t>
  </si>
  <si>
    <t>441001001</t>
  </si>
  <si>
    <t>31445904</t>
  </si>
  <si>
    <t>МКП "Вохомское ЖКХ"</t>
  </si>
  <si>
    <t>4410002538</t>
  </si>
  <si>
    <t>21-09-2020 00:00:00</t>
  </si>
  <si>
    <t>31342708</t>
  </si>
  <si>
    <t>МКП "Коммунсервис"</t>
  </si>
  <si>
    <t>4418002480</t>
  </si>
  <si>
    <t>441801001</t>
  </si>
  <si>
    <t>06-08-2019 00:00:00</t>
  </si>
  <si>
    <t>31442358</t>
  </si>
  <si>
    <t>МКП "ПыщугСервис"</t>
  </si>
  <si>
    <t>4436000158</t>
  </si>
  <si>
    <t>443601001</t>
  </si>
  <si>
    <t>16-06-2020 00:00:00</t>
  </si>
  <si>
    <t>31653173</t>
  </si>
  <si>
    <t>МКУ "ЕДДС"</t>
  </si>
  <si>
    <t>4410001140</t>
  </si>
  <si>
    <t>03-03-2016 00:00:00</t>
  </si>
  <si>
    <t>30794683</t>
  </si>
  <si>
    <t>МКУ "Отраслевая служба"</t>
  </si>
  <si>
    <t>4416004690</t>
  </si>
  <si>
    <t>441601001</t>
  </si>
  <si>
    <t>24-12-2015 00:00:00</t>
  </si>
  <si>
    <t>27507479</t>
  </si>
  <si>
    <t>МКУ "Служба муниципального заказа" городского поселения г. Чухлома</t>
  </si>
  <si>
    <t>4429003574</t>
  </si>
  <si>
    <t>442901001</t>
  </si>
  <si>
    <t>31228575</t>
  </si>
  <si>
    <t>МКУП "Водотеплоресурс" Галичского р-на</t>
  </si>
  <si>
    <t>4403006764</t>
  </si>
  <si>
    <t>10-12-2018 00:00:00</t>
  </si>
  <si>
    <t>31349469</t>
  </si>
  <si>
    <t>МКУП "ГорХоз"</t>
  </si>
  <si>
    <t>4426003706</t>
  </si>
  <si>
    <t>442601001</t>
  </si>
  <si>
    <t>02-09-2019 00:00:00</t>
  </si>
  <si>
    <t>31209373</t>
  </si>
  <si>
    <t>МКУП "Коммунальные системы"  Павинского р-на</t>
  </si>
  <si>
    <t>4422002388</t>
  </si>
  <si>
    <t>442201001</t>
  </si>
  <si>
    <t>17-10-2018 00:00:00</t>
  </si>
  <si>
    <t>31163713</t>
  </si>
  <si>
    <t>МКУП "Коммунсервис" Шарьинского р-на</t>
  </si>
  <si>
    <t>4430003480</t>
  </si>
  <si>
    <t>09-07-2018 00:00:00</t>
  </si>
  <si>
    <t>31348381</t>
  </si>
  <si>
    <t>МКУП "ПТО"</t>
  </si>
  <si>
    <t>4423005889</t>
  </si>
  <si>
    <t>442301001</t>
  </si>
  <si>
    <t>03-09-2019 00:00:00</t>
  </si>
  <si>
    <t>31337927</t>
  </si>
  <si>
    <t>МКУП "Поназыревское ЖКХ"</t>
  </si>
  <si>
    <t>4424002810</t>
  </si>
  <si>
    <t>442401001</t>
  </si>
  <si>
    <t>16-07-2019 00:00:00</t>
  </si>
  <si>
    <t>31350514</t>
  </si>
  <si>
    <t>МКУП "Теплоресурс"</t>
  </si>
  <si>
    <t>4409005333</t>
  </si>
  <si>
    <t>22-10-2019 00:00:00</t>
  </si>
  <si>
    <t>31520189</t>
  </si>
  <si>
    <t>МКУП МТО</t>
  </si>
  <si>
    <t>4400004021</t>
  </si>
  <si>
    <t>440001001</t>
  </si>
  <si>
    <t>26790014</t>
  </si>
  <si>
    <t>МОУ Вохомская СОШ Вохомского района</t>
  </si>
  <si>
    <t>4410001460</t>
  </si>
  <si>
    <t>27916440</t>
  </si>
  <si>
    <t>МОУ Курьяновская ООШ</t>
  </si>
  <si>
    <t>4411001544</t>
  </si>
  <si>
    <t>441101001</t>
  </si>
  <si>
    <t>26773774</t>
  </si>
  <si>
    <t>МОУ Петрецовская СОШ</t>
  </si>
  <si>
    <t>4410002048</t>
  </si>
  <si>
    <t>28464143</t>
  </si>
  <si>
    <t>МОУ Россоловская ООШ</t>
  </si>
  <si>
    <t>4411001921</t>
  </si>
  <si>
    <t>31598147</t>
  </si>
  <si>
    <t>МП УК "Жилкомсервис" г. Буя</t>
  </si>
  <si>
    <t>4402006835</t>
  </si>
  <si>
    <t>440102001</t>
  </si>
  <si>
    <t>24-07-2006 00:00:00</t>
  </si>
  <si>
    <t>29648468</t>
  </si>
  <si>
    <t>МУ "Дом культуры Шекшемского сельского поселения"</t>
  </si>
  <si>
    <t>4430003089</t>
  </si>
  <si>
    <t>26357401</t>
  </si>
  <si>
    <t>МУ "Зебляковский дом культуры"</t>
  </si>
  <si>
    <t>4430003201</t>
  </si>
  <si>
    <t>26766517</t>
  </si>
  <si>
    <t>МУ МСЦ "Импульс" Вохомского муниципального района</t>
  </si>
  <si>
    <t>4410044400</t>
  </si>
  <si>
    <t>26773771</t>
  </si>
  <si>
    <t>МУК "МСКО" Вохомского муниципального района</t>
  </si>
  <si>
    <t>4410044030</t>
  </si>
  <si>
    <t>31239838</t>
  </si>
  <si>
    <t>МУКП "Галичская теплоснабжающая организация"</t>
  </si>
  <si>
    <t>4403006757</t>
  </si>
  <si>
    <t>20-11-2018 00:00:00</t>
  </si>
  <si>
    <t>26357363</t>
  </si>
  <si>
    <t>МУП "Газовые котельные" Красносельского района</t>
  </si>
  <si>
    <t>4415005412</t>
  </si>
  <si>
    <t>26372985</t>
  </si>
  <si>
    <t>МУП "ЖКХ Воронье"</t>
  </si>
  <si>
    <t>4427004251</t>
  </si>
  <si>
    <t>442701001</t>
  </si>
  <si>
    <t>26372983</t>
  </si>
  <si>
    <t>МУП "ЖКХ Раслово"</t>
  </si>
  <si>
    <t>4427004220</t>
  </si>
  <si>
    <t>26357359</t>
  </si>
  <si>
    <t>МУП "Ильинское"</t>
  </si>
  <si>
    <t>4414012199</t>
  </si>
  <si>
    <t>26357380</t>
  </si>
  <si>
    <t>МУП "Коммунальник" п. Поназырево</t>
  </si>
  <si>
    <t>4424002231</t>
  </si>
  <si>
    <t>09-03-2006 00:00:00</t>
  </si>
  <si>
    <t>26357356</t>
  </si>
  <si>
    <t>МУП "Коммунсервис" Костромского района</t>
  </si>
  <si>
    <t>4414010201</t>
  </si>
  <si>
    <t>26372984</t>
  </si>
  <si>
    <t>МУП "Коммунсервис" Судиславского сельского поселения</t>
  </si>
  <si>
    <t>4427004244</t>
  </si>
  <si>
    <t>28018334</t>
  </si>
  <si>
    <t>МУП "Коммунтранссервис"</t>
  </si>
  <si>
    <t>4413000264</t>
  </si>
  <si>
    <t>441301001</t>
  </si>
  <si>
    <t>23-03-2010 00:00:00</t>
  </si>
  <si>
    <t>26357373</t>
  </si>
  <si>
    <t>МУП "Покровское"</t>
  </si>
  <si>
    <t>4420001614</t>
  </si>
  <si>
    <t>442001001</t>
  </si>
  <si>
    <t>28453399</t>
  </si>
  <si>
    <t>МУП "Пригородное ЖКХ"</t>
  </si>
  <si>
    <t>4405004177</t>
  </si>
  <si>
    <t>22-08-2013 00:00:00</t>
  </si>
  <si>
    <t>26372978</t>
  </si>
  <si>
    <t>МУП "Райводоканал" Солигаличского муниципального района</t>
  </si>
  <si>
    <t>4426002621</t>
  </si>
  <si>
    <t>26372902</t>
  </si>
  <si>
    <t>МУП "ТВТ"</t>
  </si>
  <si>
    <t>4405006858</t>
  </si>
  <si>
    <t>26516069</t>
  </si>
  <si>
    <t>МУП "Тепловик"</t>
  </si>
  <si>
    <t>4421005900</t>
  </si>
  <si>
    <t>442101001</t>
  </si>
  <si>
    <t>18-06-2009 00:00:00</t>
  </si>
  <si>
    <t>26357329</t>
  </si>
  <si>
    <t>МУП "Теплоэнерго"</t>
  </si>
  <si>
    <t>4408003380</t>
  </si>
  <si>
    <t>440801001</t>
  </si>
  <si>
    <t>28814732</t>
  </si>
  <si>
    <t>МУП "Шарьинская ТЭЦ"</t>
  </si>
  <si>
    <t>4407013040</t>
  </si>
  <si>
    <t>440701001</t>
  </si>
  <si>
    <t>16-06-2014 00:00:00</t>
  </si>
  <si>
    <t>30840602</t>
  </si>
  <si>
    <t>МУП ГПГ НЕЯ  "НТС"</t>
  </si>
  <si>
    <t>4406008199</t>
  </si>
  <si>
    <t>440601001</t>
  </si>
  <si>
    <t>05-05-2016 00:00:00</t>
  </si>
  <si>
    <t>26849244</t>
  </si>
  <si>
    <t>МУП ЖКХ "Вохомское"</t>
  </si>
  <si>
    <t>4410044062</t>
  </si>
  <si>
    <t>28257144</t>
  </si>
  <si>
    <t>МУП ЖКХ "Комфорт"</t>
  </si>
  <si>
    <t>4410044560</t>
  </si>
  <si>
    <t>05-03-2013 00:00:00</t>
  </si>
  <si>
    <t>27945220</t>
  </si>
  <si>
    <t>МУП ЖКХ "Талицкое"</t>
  </si>
  <si>
    <t>4410044520</t>
  </si>
  <si>
    <t>08-10-2012 00:00:00</t>
  </si>
  <si>
    <t>28274065</t>
  </si>
  <si>
    <t>МУП ЖКХ Буйского района</t>
  </si>
  <si>
    <t>4409000790</t>
  </si>
  <si>
    <t>10-07-2013 00:00:00</t>
  </si>
  <si>
    <t>31341793</t>
  </si>
  <si>
    <t>МУП РКС</t>
  </si>
  <si>
    <t>4427002543</t>
  </si>
  <si>
    <t>442700001</t>
  </si>
  <si>
    <t>31-07-2019 00:00:00</t>
  </si>
  <si>
    <t>26768154</t>
  </si>
  <si>
    <t>МУП г. Костромы "Городские сети"</t>
  </si>
  <si>
    <t>4401099890</t>
  </si>
  <si>
    <t>28882457</t>
  </si>
  <si>
    <t>НАО "СВЕЗА Кострома"</t>
  </si>
  <si>
    <t>4401006864</t>
  </si>
  <si>
    <t>27-01-2015 00:00:00</t>
  </si>
  <si>
    <t>26357314</t>
  </si>
  <si>
    <t>НАО "СВЕЗА Мантурово"</t>
  </si>
  <si>
    <t>4404000349</t>
  </si>
  <si>
    <t>440401001</t>
  </si>
  <si>
    <t>26643819</t>
  </si>
  <si>
    <t>ОАО "Е4-Центрэнергомонтаж"</t>
  </si>
  <si>
    <t>7710111808</t>
  </si>
  <si>
    <t>443102001</t>
  </si>
  <si>
    <t>28422168</t>
  </si>
  <si>
    <t>ОАО "Красная Маевка"</t>
  </si>
  <si>
    <t>4401007226</t>
  </si>
  <si>
    <t>25-06-2002 00:00:00</t>
  </si>
  <si>
    <t>30358370</t>
  </si>
  <si>
    <t>ОГБПОУ "Костромской автодорожный колледж"</t>
  </si>
  <si>
    <t>4401023041</t>
  </si>
  <si>
    <t>28-05-2001 00:00:00</t>
  </si>
  <si>
    <t>26773785</t>
  </si>
  <si>
    <t>ОГБУЗ "Вохомская МБ"</t>
  </si>
  <si>
    <t>4410000957</t>
  </si>
  <si>
    <t>03-10-2002 00:00:00</t>
  </si>
  <si>
    <t>26770746</t>
  </si>
  <si>
    <t>ОГБУЗ "Чухломская ЦРБ"</t>
  </si>
  <si>
    <t>4429001400</t>
  </si>
  <si>
    <t>29645885</t>
  </si>
  <si>
    <t>ОГБУЗ МАНТУРОВСКАЯ ОБ</t>
  </si>
  <si>
    <t>4404001078</t>
  </si>
  <si>
    <t>28796665</t>
  </si>
  <si>
    <t>ОГБУЗ Шарьинская ОБ</t>
  </si>
  <si>
    <t>4407006268</t>
  </si>
  <si>
    <t>440701007</t>
  </si>
  <si>
    <t>01-08-2003 00:00:00</t>
  </si>
  <si>
    <t>26357335</t>
  </si>
  <si>
    <t>ОГКУ "Вохомское лесничество"</t>
  </si>
  <si>
    <t>4410000330</t>
  </si>
  <si>
    <t>23-12-2011 00:00:00</t>
  </si>
  <si>
    <t>30391353</t>
  </si>
  <si>
    <t>ООО "Благоустройство города"</t>
  </si>
  <si>
    <t>4403006267</t>
  </si>
  <si>
    <t>15-10-2014 00:00:00</t>
  </si>
  <si>
    <t>28799237</t>
  </si>
  <si>
    <t>ООО "Буйская сельхозтехника" г. Буй</t>
  </si>
  <si>
    <t>4402003626</t>
  </si>
  <si>
    <t>30-07-2014 00:00:00</t>
  </si>
  <si>
    <t>31061031</t>
  </si>
  <si>
    <t>ООО "ВОДОКАНАЛСЕРВИС" п. Чистые Боры</t>
  </si>
  <si>
    <t>4415008413</t>
  </si>
  <si>
    <t>23-11-2017 00:00:00</t>
  </si>
  <si>
    <t>28078713</t>
  </si>
  <si>
    <t>ООО "Вега"</t>
  </si>
  <si>
    <t>4401062185</t>
  </si>
  <si>
    <t>20-03-2006 00:00:00</t>
  </si>
  <si>
    <t>31445868</t>
  </si>
  <si>
    <t>ООО "Водоканал город Нея"</t>
  </si>
  <si>
    <t>4406008449</t>
  </si>
  <si>
    <t>23-07-2019 00:00:00</t>
  </si>
  <si>
    <t>26768267</t>
  </si>
  <si>
    <t>ООО "Водоресурс"</t>
  </si>
  <si>
    <t>4428003613</t>
  </si>
  <si>
    <t>442801001</t>
  </si>
  <si>
    <t>30983338</t>
  </si>
  <si>
    <t>ООО "Вохма-Сервис"</t>
  </si>
  <si>
    <t>4410002464</t>
  </si>
  <si>
    <t>26613948</t>
  </si>
  <si>
    <t>ООО "Газпром теплоэнерго Иваново"</t>
  </si>
  <si>
    <t>3702008951</t>
  </si>
  <si>
    <t>370201001</t>
  </si>
  <si>
    <t>30426902</t>
  </si>
  <si>
    <t>ООО "Гарант-Строй"</t>
  </si>
  <si>
    <t>4407008755</t>
  </si>
  <si>
    <t>15-11-2007 00:00:00</t>
  </si>
  <si>
    <t>30939590</t>
  </si>
  <si>
    <t>ООО "Земком"</t>
  </si>
  <si>
    <t>4408003083</t>
  </si>
  <si>
    <t>16-06-2003 00:00:00</t>
  </si>
  <si>
    <t>30988982</t>
  </si>
  <si>
    <t>ООО "Ильинское Леском"</t>
  </si>
  <si>
    <t>4413002744</t>
  </si>
  <si>
    <t>27-08-2008 00:00:00</t>
  </si>
  <si>
    <t>30943172</t>
  </si>
  <si>
    <t>ООО "КХ г. Макарьев"</t>
  </si>
  <si>
    <t>4416004796</t>
  </si>
  <si>
    <t>14-07-2017 00:00:00</t>
  </si>
  <si>
    <t>31514227</t>
  </si>
  <si>
    <t>ООО "Кадый УС"</t>
  </si>
  <si>
    <t>4400003010</t>
  </si>
  <si>
    <t>02-06-2021 00:00:00</t>
  </si>
  <si>
    <t>26380307</t>
  </si>
  <si>
    <t>ООО "Коммунальник"</t>
  </si>
  <si>
    <t>4426003030</t>
  </si>
  <si>
    <t>28965909</t>
  </si>
  <si>
    <t>ООО "Коммунальные системы"</t>
  </si>
  <si>
    <t>4401161193</t>
  </si>
  <si>
    <t>21-04-2015 00:00:00</t>
  </si>
  <si>
    <t>30853534</t>
  </si>
  <si>
    <t>ООО "Коммунсервис" Павинского района</t>
  </si>
  <si>
    <t>4422000253</t>
  </si>
  <si>
    <t>31-10-2016 00:00:00</t>
  </si>
  <si>
    <t>30851624</t>
  </si>
  <si>
    <t>ООО "Константа"</t>
  </si>
  <si>
    <t>4401139582</t>
  </si>
  <si>
    <t>27507699</t>
  </si>
  <si>
    <t>ООО "КостромаТеплоРемонт"</t>
  </si>
  <si>
    <t>4401053335</t>
  </si>
  <si>
    <t>26357404</t>
  </si>
  <si>
    <t>ООО "Костромская энергетическая компания"</t>
  </si>
  <si>
    <t>4443026693</t>
  </si>
  <si>
    <t>31024751</t>
  </si>
  <si>
    <t>ООО "Котра"</t>
  </si>
  <si>
    <t>4406008343</t>
  </si>
  <si>
    <t>06-12-2017 00:00:00</t>
  </si>
  <si>
    <t>28237484</t>
  </si>
  <si>
    <t>ООО "Лидер"</t>
  </si>
  <si>
    <t>4403003210</t>
  </si>
  <si>
    <t>30405108</t>
  </si>
  <si>
    <t>ООО "ОКТАН-Процессинг"</t>
  </si>
  <si>
    <t>7714935475</t>
  </si>
  <si>
    <t>771401001</t>
  </si>
  <si>
    <t>31670828</t>
  </si>
  <si>
    <t>ООО "ОРИОН"</t>
  </si>
  <si>
    <t>4401196622</t>
  </si>
  <si>
    <t>27-07-2020 00:00:00</t>
  </si>
  <si>
    <t>26357307</t>
  </si>
  <si>
    <t>ООО "Облтеплоэнерго"</t>
  </si>
  <si>
    <t>4401077745</t>
  </si>
  <si>
    <t>31203740</t>
  </si>
  <si>
    <t>ООО "РТИК"</t>
  </si>
  <si>
    <t>4403006732</t>
  </si>
  <si>
    <t>13-08-2018 00:00:00</t>
  </si>
  <si>
    <t>31536122</t>
  </si>
  <si>
    <t>ООО "Русский хлеб"</t>
  </si>
  <si>
    <t>5036169754</t>
  </si>
  <si>
    <t>503601001</t>
  </si>
  <si>
    <t>26-01-2018 00:00:00</t>
  </si>
  <si>
    <t>29648447</t>
  </si>
  <si>
    <t>ООО "СТТ"</t>
  </si>
  <si>
    <t>4401112728</t>
  </si>
  <si>
    <t>21-12-2010 00:00:00</t>
  </si>
  <si>
    <t>30874753</t>
  </si>
  <si>
    <t>ООО "Санаторий Костромской "</t>
  </si>
  <si>
    <t>4401166508</t>
  </si>
  <si>
    <t>10-11-2015 00:00:00</t>
  </si>
  <si>
    <t>26516088</t>
  </si>
  <si>
    <t>ООО "Современные коммунальные технологии"</t>
  </si>
  <si>
    <t>4406005254</t>
  </si>
  <si>
    <t>26357330</t>
  </si>
  <si>
    <t>ООО "Сокол"</t>
  </si>
  <si>
    <t>4408003781</t>
  </si>
  <si>
    <t>30943150</t>
  </si>
  <si>
    <t>ООО "Специалист"</t>
  </si>
  <si>
    <t>4423005818</t>
  </si>
  <si>
    <t>10-08-2016 00:00:00</t>
  </si>
  <si>
    <t>31164735</t>
  </si>
  <si>
    <t>ООО "Стратегия"</t>
  </si>
  <si>
    <t>4401161411</t>
  </si>
  <si>
    <t>27-04-2015 00:00:00</t>
  </si>
  <si>
    <t>28822061</t>
  </si>
  <si>
    <t>ООО "Строймехзапчасть"</t>
  </si>
  <si>
    <t>4444004117</t>
  </si>
  <si>
    <t>27-12-2004 00:00:00</t>
  </si>
  <si>
    <t>31350502</t>
  </si>
  <si>
    <t>ООО "Стройсоюз"</t>
  </si>
  <si>
    <t>4401189921</t>
  </si>
  <si>
    <t>11-01-2019 00:00:00</t>
  </si>
  <si>
    <t>31605496</t>
  </si>
  <si>
    <t>ООО "ТЕПЛО"</t>
  </si>
  <si>
    <t>4400008717</t>
  </si>
  <si>
    <t>19-08-2022 00:00:00</t>
  </si>
  <si>
    <t>31443525</t>
  </si>
  <si>
    <t>ООО "ТЕПЛО-СЕРВИС"</t>
  </si>
  <si>
    <t>4437000619</t>
  </si>
  <si>
    <t>443701001</t>
  </si>
  <si>
    <t>11-08-2020 00:00:00</t>
  </si>
  <si>
    <t>31442352</t>
  </si>
  <si>
    <t>ООО "ТЕПЛОСБЫТ"</t>
  </si>
  <si>
    <t>4437000560</t>
  </si>
  <si>
    <t>24-04-2020 00:00:00</t>
  </si>
  <si>
    <t>30404855</t>
  </si>
  <si>
    <t>ООО "Тепло-энергетическая компания"</t>
  </si>
  <si>
    <t>4403006429</t>
  </si>
  <si>
    <t>25-12-2015 00:00:00</t>
  </si>
  <si>
    <t>31350508</t>
  </si>
  <si>
    <t>ООО "ТеплоСнаб"</t>
  </si>
  <si>
    <t>4415007480</t>
  </si>
  <si>
    <t>06-08-2014 00:00:00</t>
  </si>
  <si>
    <t>28274096</t>
  </si>
  <si>
    <t>ООО "ТеплоСтрой"</t>
  </si>
  <si>
    <t>4404004801</t>
  </si>
  <si>
    <t>440404001</t>
  </si>
  <si>
    <t>11-07-2013 00:00:00</t>
  </si>
  <si>
    <t>27402560</t>
  </si>
  <si>
    <t>ООО "Тепловодоканал"</t>
  </si>
  <si>
    <t>4402007902</t>
  </si>
  <si>
    <t>27916476</t>
  </si>
  <si>
    <t>ООО "Тепловые сети"</t>
  </si>
  <si>
    <t>4404004738</t>
  </si>
  <si>
    <t>12-07-2012 00:00:00</t>
  </si>
  <si>
    <t>26516086</t>
  </si>
  <si>
    <t>ООО "Теплогазсервис"</t>
  </si>
  <si>
    <t>4415006543</t>
  </si>
  <si>
    <t>30476835</t>
  </si>
  <si>
    <t>ООО "Теплосервис"</t>
  </si>
  <si>
    <t>4404003692</t>
  </si>
  <si>
    <t>29648501</t>
  </si>
  <si>
    <t>ООО "Теплоснабжающее предприятие"</t>
  </si>
  <si>
    <t>4412003819</t>
  </si>
  <si>
    <t>441201001</t>
  </si>
  <si>
    <t>23-06-2015 00:00:00</t>
  </si>
  <si>
    <t>28817291</t>
  </si>
  <si>
    <t>ООО "ТехноСервис"</t>
  </si>
  <si>
    <t>4403005538</t>
  </si>
  <si>
    <t>15-03-2010 00:00:00</t>
  </si>
  <si>
    <t>28868930</t>
  </si>
  <si>
    <t>ООО "УК ЭнергоГарант"</t>
  </si>
  <si>
    <t>4405009270</t>
  </si>
  <si>
    <t>10-07-2014 00:00:00</t>
  </si>
  <si>
    <t>31207156</t>
  </si>
  <si>
    <t>ООО "Черноречье"</t>
  </si>
  <si>
    <t>4401166434</t>
  </si>
  <si>
    <t>26570696</t>
  </si>
  <si>
    <t>ООО "Шарьинская ТЭЦ"</t>
  </si>
  <si>
    <t>4407011532</t>
  </si>
  <si>
    <t>28827734</t>
  </si>
  <si>
    <t>ООО "ЭкоБиоЭнергия"</t>
  </si>
  <si>
    <t>4401130149</t>
  </si>
  <si>
    <t>02-12-2011 00:00:00</t>
  </si>
  <si>
    <t>31478841</t>
  </si>
  <si>
    <t>ООО БРЦ "Коммунальник"</t>
  </si>
  <si>
    <t>4401055639</t>
  </si>
  <si>
    <t>20-07-2015 00:00:00</t>
  </si>
  <si>
    <t>26651354</t>
  </si>
  <si>
    <t>ООО Пансионат с лечением "Сосновый бор"</t>
  </si>
  <si>
    <t>4401022866</t>
  </si>
  <si>
    <t>28815521</t>
  </si>
  <si>
    <t>ООО Специализированный застройщик "Норд Строй"</t>
  </si>
  <si>
    <t>4401107090</t>
  </si>
  <si>
    <t>05-05-2009 00:00:00</t>
  </si>
  <si>
    <t>28855840</t>
  </si>
  <si>
    <t>ООО УК "Старый город"</t>
  </si>
  <si>
    <t>4401141599</t>
  </si>
  <si>
    <t>01-04-2013 00:00:00</t>
  </si>
  <si>
    <t>31173408</t>
  </si>
  <si>
    <t>ООО"КостромаТеплоРемонт"</t>
  </si>
  <si>
    <t>14-04-2005 00:00:00</t>
  </si>
  <si>
    <t>28976375</t>
  </si>
  <si>
    <t>ООО"Перспектива"</t>
  </si>
  <si>
    <t>4401112171</t>
  </si>
  <si>
    <t>29-11-2010 00:00:00</t>
  </si>
  <si>
    <t>31257734</t>
  </si>
  <si>
    <t>Одоевская  средняя школа</t>
  </si>
  <si>
    <t>4430002303</t>
  </si>
  <si>
    <t>02-12-2002 00:00:00</t>
  </si>
  <si>
    <t>26510922</t>
  </si>
  <si>
    <t>ПАО  "Красносельский Ювелирпром"</t>
  </si>
  <si>
    <t>4415000012</t>
  </si>
  <si>
    <t>774301001</t>
  </si>
  <si>
    <t>18-01-1994 00:00:00</t>
  </si>
  <si>
    <t>26357292</t>
  </si>
  <si>
    <t>ПАО "Калориферный завод"</t>
  </si>
  <si>
    <t>4401006945</t>
  </si>
  <si>
    <t>26518106</t>
  </si>
  <si>
    <t>ПАО "Россети Центр"</t>
  </si>
  <si>
    <t>6901067107</t>
  </si>
  <si>
    <t>26324372</t>
  </si>
  <si>
    <t>ПАО "ТГК-2"</t>
  </si>
  <si>
    <t>440132002</t>
  </si>
  <si>
    <t>01-07-2006 00:00:00</t>
  </si>
  <si>
    <t>26523308</t>
  </si>
  <si>
    <t>760601001</t>
  </si>
  <si>
    <t>26836275</t>
  </si>
  <si>
    <t>Северная Дирекция по тепловодоснабжению структурное подразделение Центральной дирекции по тепловодоснабжению - филиала ОАО "РЖД"</t>
  </si>
  <si>
    <t>7708503727</t>
  </si>
  <si>
    <t>760445028</t>
  </si>
  <si>
    <t>30903763</t>
  </si>
  <si>
    <t>ФГБУ "ЦЖКУ" МИНОБОРОНЫ РОССИИ</t>
  </si>
  <si>
    <t>7729314745</t>
  </si>
  <si>
    <t>770101001</t>
  </si>
  <si>
    <t>26357311</t>
  </si>
  <si>
    <t>ФКУ СИЗО-2 УФСИН России по Костромской области</t>
  </si>
  <si>
    <t>4403001396</t>
  </si>
  <si>
    <t>26357374</t>
  </si>
  <si>
    <t>ЧУ "Санаторий "Щелыково" СТД РФ"</t>
  </si>
  <si>
    <t>4421001776</t>
  </si>
  <si>
    <t>29-11-2002 00:00:00</t>
  </si>
  <si>
    <t>26772007</t>
  </si>
  <si>
    <t>Шекшемская средняя школа Шарьинского района</t>
  </si>
  <si>
    <t>4430002180</t>
  </si>
  <si>
    <t>26324371</t>
  </si>
  <si>
    <t>филиал "Костромская ГРЭС" АО "Интер РАО-Электрогенерация"</t>
  </si>
  <si>
    <t>7704784450</t>
  </si>
  <si>
    <t>443143001</t>
  </si>
  <si>
    <t>26768248</t>
  </si>
  <si>
    <t>филиал "Костромской ОРТПЦ"  ФГУП "Российская телевизионная и радиовещательная сеть"</t>
  </si>
  <si>
    <t>7717127211</t>
  </si>
  <si>
    <t>WARM</t>
  </si>
  <si>
    <t>28.04.2023</t>
  </si>
  <si>
    <t>О-1242</t>
  </si>
  <si>
    <t>157305 Костромская обл. г.Мантурово, ул.Матросова, д.2Б</t>
  </si>
  <si>
    <t>Тереханов Никита Сергеевич</t>
  </si>
  <si>
    <t>Санькова Ирина Николаевна</t>
  </si>
  <si>
    <t>техник ОЭС</t>
  </si>
  <si>
    <t>49446-233-37</t>
  </si>
  <si>
    <t>Irina.Sankova@sveza.com</t>
  </si>
  <si>
    <t>О</t>
  </si>
  <si>
    <t>городской округ город Мантурово, городской округ город Мантурово (34714000);</t>
  </si>
  <si>
    <t>Тариф на тепловую энергию</t>
  </si>
  <si>
    <t>НАО СВЕЗА Мантурово</t>
  </si>
  <si>
    <t>31.12.2024</t>
  </si>
  <si>
    <t>01.01.2025</t>
  </si>
  <si>
    <t>31.12.2025</t>
  </si>
  <si>
    <t>01.01.2026</t>
  </si>
  <si>
    <t>31.12.2026</t>
  </si>
  <si>
    <t>01.01.2027</t>
  </si>
  <si>
    <t>31.12.2027</t>
  </si>
  <si>
    <t>01.01.2028</t>
  </si>
  <si>
    <t>https://regportal-tariff.ru/disclo/get_file?p_guid=32399e97-e4d8-4791-afc3-79388facd880</t>
  </si>
  <si>
    <t>31.05.2023 16:14:36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</si>
</sst>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quot;$&quot;#,##0_);[Red]\(&quot;$&quot;#,##0\)"/>
    <numFmt numFmtId="167" formatCode="#,##0.000"/>
    <numFmt numFmtId="168" formatCode="_-* #,##0.00[$€-1]_-;\-* #,##0.00[$€-1]_-;_-* &quot;-&quot;??[$€-1]_-"/>
    <numFmt numFmtId="169" formatCode="000000"/>
    <numFmt numFmtId="170" formatCode="#,##0.0"/>
    <numFmt numFmtId="171" formatCode="#,##0.0000"/>
  </numFmts>
  <fonts count="108">
    <font>
      <sz val="9"/>
      <color indexed="11"/>
      <name val="Tahoma"/>
      <family val="2"/>
      <charset val="204"/>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sz val="1"/>
      <name val="Webdings2"/>
      <charset val="204"/>
    </font>
    <font>
      <b/>
      <sz val="1"/>
      <name val="Tahoma"/>
      <family val="2"/>
      <charset val="204"/>
    </font>
    <font>
      <sz val="1"/>
      <color indexed="10"/>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02">
    <xf numFmtId="49" fontId="0" fillId="0" borderId="0" applyBorder="0">
      <alignment vertical="top"/>
    </xf>
    <xf numFmtId="0" fontId="3" fillId="0" borderId="0"/>
    <xf numFmtId="168" fontId="3" fillId="0" borderId="0"/>
    <xf numFmtId="0" fontId="39" fillId="0" borderId="0"/>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166" fontId="4" fillId="0" borderId="0" applyFont="0" applyFill="0" applyBorder="0" applyAlignment="0" applyProtection="0"/>
    <xf numFmtId="170" fontId="6" fillId="2" borderId="0">
      <protection locked="0"/>
    </xf>
    <xf numFmtId="0" fontId="15" fillId="0" borderId="0" applyFill="0" applyBorder="0" applyProtection="0">
      <alignment vertical="center"/>
    </xf>
    <xf numFmtId="167" fontId="6" fillId="2" borderId="0">
      <protection locked="0"/>
    </xf>
    <xf numFmtId="171" fontId="6" fillId="2" borderId="0">
      <protection locked="0"/>
    </xf>
    <xf numFmtId="0" fontId="16" fillId="0" borderId="0" applyNumberFormat="0" applyFill="0" applyBorder="0" applyAlignment="0" applyProtection="0">
      <alignment vertical="top"/>
      <protection locked="0"/>
    </xf>
    <xf numFmtId="0" fontId="18" fillId="3" borderId="1" applyNumberFormat="0" applyAlignment="0"/>
    <xf numFmtId="0" fontId="17" fillId="0" borderId="0" applyNumberFormat="0" applyFill="0" applyBorder="0" applyAlignment="0" applyProtection="0">
      <alignment vertical="top"/>
      <protection locked="0"/>
    </xf>
    <xf numFmtId="0" fontId="7" fillId="0" borderId="0" applyNumberFormat="0" applyFill="0" applyBorder="0" applyAlignment="0" applyProtection="0"/>
    <xf numFmtId="0" fontId="5" fillId="0" borderId="0"/>
    <xf numFmtId="0" fontId="15" fillId="0" borderId="0" applyFill="0" applyBorder="0" applyProtection="0">
      <alignment vertical="center"/>
    </xf>
    <xf numFmtId="0" fontId="15" fillId="0" borderId="0" applyFill="0" applyBorder="0" applyProtection="0">
      <alignment vertical="center"/>
    </xf>
    <xf numFmtId="49" fontId="38" fillId="4" borderId="2" applyNumberFormat="0">
      <alignment horizontal="center" vertical="center"/>
    </xf>
    <xf numFmtId="0" fontId="13" fillId="5" borderId="1" applyNumberFormat="0" applyAlignment="0" applyProtection="0"/>
    <xf numFmtId="0" fontId="6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7" fillId="0" borderId="0" applyBorder="0">
      <alignment horizontal="center" vertical="center" wrapText="1"/>
    </xf>
    <xf numFmtId="0" fontId="8" fillId="0" borderId="3" applyBorder="0">
      <alignment horizontal="center" vertical="center" wrapText="1"/>
    </xf>
    <xf numFmtId="4" fontId="6" fillId="2" borderId="4" applyBorder="0">
      <alignment horizontal="right"/>
    </xf>
    <xf numFmtId="49" fontId="6" fillId="0" borderId="0" applyBorder="0">
      <alignment vertical="top"/>
    </xf>
    <xf numFmtId="0" fontId="21" fillId="0" borderId="0"/>
    <xf numFmtId="0" fontId="70" fillId="0" borderId="0"/>
    <xf numFmtId="0" fontId="71" fillId="0" borderId="0"/>
    <xf numFmtId="0" fontId="2" fillId="0" borderId="0"/>
    <xf numFmtId="0" fontId="37" fillId="6" borderId="0" applyNumberFormat="0" applyBorder="0" applyAlignment="0">
      <alignment horizontal="left" vertical="center"/>
    </xf>
    <xf numFmtId="49" fontId="6" fillId="0" borderId="0" applyBorder="0">
      <alignment vertical="top"/>
    </xf>
    <xf numFmtId="49" fontId="37" fillId="0" borderId="0" applyBorder="0">
      <alignment vertical="top"/>
    </xf>
    <xf numFmtId="49" fontId="6" fillId="6" borderId="0" applyBorder="0">
      <alignment vertical="top"/>
    </xf>
    <xf numFmtId="49" fontId="34" fillId="7" borderId="0" applyBorder="0">
      <alignment vertical="top"/>
    </xf>
    <xf numFmtId="0" fontId="2" fillId="0" borderId="0"/>
    <xf numFmtId="49" fontId="6" fillId="0" borderId="0" applyBorder="0">
      <alignment vertical="top"/>
    </xf>
    <xf numFmtId="0" fontId="21" fillId="0" borderId="0"/>
    <xf numFmtId="49" fontId="6" fillId="0" borderId="0" applyBorder="0">
      <alignment vertical="top"/>
    </xf>
    <xf numFmtId="0" fontId="2" fillId="0" borderId="0"/>
    <xf numFmtId="49" fontId="6" fillId="0" borderId="0" applyBorder="0">
      <alignment vertical="top"/>
    </xf>
    <xf numFmtId="0" fontId="2" fillId="0" borderId="0"/>
    <xf numFmtId="0" fontId="6" fillId="0" borderId="0">
      <alignment horizontal="left" vertical="center"/>
    </xf>
    <xf numFmtId="0" fontId="2" fillId="0" borderId="0"/>
    <xf numFmtId="0" fontId="2" fillId="0" borderId="0"/>
    <xf numFmtId="0" fontId="21" fillId="0" borderId="0"/>
    <xf numFmtId="0" fontId="87" fillId="0" borderId="0" applyNumberFormat="0" applyFill="0" applyBorder="0" applyAlignment="0" applyProtection="0"/>
    <xf numFmtId="0" fontId="88" fillId="0" borderId="36" applyNumberFormat="0" applyFill="0" applyAlignment="0" applyProtection="0"/>
    <xf numFmtId="0" fontId="89" fillId="0" borderId="37" applyNumberFormat="0" applyFill="0" applyAlignment="0" applyProtection="0"/>
    <xf numFmtId="0" fontId="90" fillId="0" borderId="38" applyNumberFormat="0" applyFill="0" applyAlignment="0" applyProtection="0"/>
    <xf numFmtId="0" fontId="90" fillId="0" borderId="0" applyNumberFormat="0" applyFill="0" applyBorder="0" applyAlignment="0" applyProtection="0"/>
    <xf numFmtId="0" fontId="91" fillId="15" borderId="0" applyNumberFormat="0" applyBorder="0" applyAlignment="0" applyProtection="0"/>
    <xf numFmtId="0" fontId="92" fillId="16" borderId="0" applyNumberFormat="0" applyBorder="0" applyAlignment="0" applyProtection="0"/>
    <xf numFmtId="0" fontId="93" fillId="17" borderId="0" applyNumberFormat="0" applyBorder="0" applyAlignment="0" applyProtection="0"/>
    <xf numFmtId="0" fontId="94" fillId="18" borderId="39" applyNumberFormat="0" applyAlignment="0" applyProtection="0"/>
    <xf numFmtId="0" fontId="95" fillId="18" borderId="40" applyNumberFormat="0" applyAlignment="0" applyProtection="0"/>
    <xf numFmtId="0" fontId="96" fillId="0" borderId="41" applyNumberFormat="0" applyFill="0" applyAlignment="0" applyProtection="0"/>
    <xf numFmtId="0" fontId="97" fillId="19" borderId="42" applyNumberFormat="0" applyAlignment="0" applyProtection="0"/>
    <xf numFmtId="0" fontId="98" fillId="0" borderId="0" applyNumberFormat="0" applyFill="0" applyBorder="0" applyAlignment="0" applyProtection="0"/>
    <xf numFmtId="0" fontId="37" fillId="20" borderId="43" applyNumberFormat="0" applyFont="0" applyAlignment="0" applyProtection="0"/>
    <xf numFmtId="0" fontId="99" fillId="0" borderId="0" applyNumberFormat="0" applyFill="0" applyBorder="0" applyAlignment="0" applyProtection="0"/>
    <xf numFmtId="0" fontId="100" fillId="0" borderId="44" applyNumberFormat="0" applyFill="0" applyAlignment="0" applyProtection="0"/>
    <xf numFmtId="0" fontId="101"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101" fillId="24" borderId="0" applyNumberFormat="0" applyBorder="0" applyAlignment="0" applyProtection="0"/>
    <xf numFmtId="0" fontId="101"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101" fillId="28" borderId="0" applyNumberFormat="0" applyBorder="0" applyAlignment="0" applyProtection="0"/>
    <xf numFmtId="0" fontId="101" fillId="29"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101" fillId="32" borderId="0" applyNumberFormat="0" applyBorder="0" applyAlignment="0" applyProtection="0"/>
    <xf numFmtId="0" fontId="101"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101" fillId="36" borderId="0" applyNumberFormat="0" applyBorder="0" applyAlignment="0" applyProtection="0"/>
    <xf numFmtId="0" fontId="101"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101" fillId="40" borderId="0" applyNumberFormat="0" applyBorder="0" applyAlignment="0" applyProtection="0"/>
    <xf numFmtId="0" fontId="101"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101" fillId="44" borderId="0" applyNumberFormat="0" applyBorder="0" applyAlignment="0" applyProtection="0"/>
    <xf numFmtId="165" fontId="37" fillId="0" borderId="0" applyFont="0" applyFill="0" applyBorder="0" applyAlignment="0" applyProtection="0"/>
    <xf numFmtId="164" fontId="37" fillId="0" borderId="0" applyFont="0" applyFill="0" applyBorder="0" applyAlignment="0" applyProtection="0"/>
    <xf numFmtId="44" fontId="37" fillId="0" borderId="0" applyFont="0" applyFill="0" applyBorder="0" applyAlignment="0" applyProtection="0"/>
    <xf numFmtId="42" fontId="37" fillId="0" borderId="0" applyFont="0" applyFill="0" applyBorder="0" applyAlignment="0" applyProtection="0"/>
    <xf numFmtId="9" fontId="37" fillId="0" borderId="0" applyFont="0" applyFill="0" applyBorder="0" applyAlignment="0" applyProtection="0"/>
    <xf numFmtId="0" fontId="1" fillId="0" borderId="0"/>
  </cellStyleXfs>
  <cellXfs count="1418">
    <xf numFmtId="49" fontId="0" fillId="0" borderId="0" xfId="0">
      <alignment vertical="top"/>
    </xf>
    <xf numFmtId="0" fontId="54" fillId="0" borderId="0" xfId="54" applyFont="1" applyFill="1" applyAlignment="1" applyProtection="1">
      <alignment vertical="top" wrapText="1"/>
    </xf>
    <xf numFmtId="49" fontId="6" fillId="0" borderId="0" xfId="0" applyFont="1" applyProtection="1">
      <alignment vertical="top"/>
    </xf>
    <xf numFmtId="49" fontId="0" fillId="0" borderId="0" xfId="0" applyProtection="1">
      <alignment vertical="top"/>
    </xf>
    <xf numFmtId="49" fontId="6" fillId="8" borderId="4" xfId="0" applyFont="1" applyFill="1" applyBorder="1" applyAlignment="1" applyProtection="1">
      <alignment horizontal="center" vertical="top"/>
    </xf>
    <xf numFmtId="49" fontId="0" fillId="0" borderId="0" xfId="0" applyNumberFormat="1" applyProtection="1">
      <alignment vertical="top"/>
    </xf>
    <xf numFmtId="49" fontId="6" fillId="0" borderId="0" xfId="0" applyNumberFormat="1" applyFont="1" applyAlignment="1" applyProtection="1">
      <alignment vertical="top" wrapText="1"/>
    </xf>
    <xf numFmtId="49" fontId="6" fillId="0" borderId="0" xfId="0" applyNumberFormat="1" applyFont="1" applyAlignment="1" applyProtection="1">
      <alignment vertical="center" wrapText="1"/>
    </xf>
    <xf numFmtId="49" fontId="6" fillId="0" borderId="0" xfId="50" applyFont="1" applyAlignment="1" applyProtection="1">
      <alignment vertical="center" wrapText="1"/>
    </xf>
    <xf numFmtId="49" fontId="11" fillId="0" borderId="0" xfId="50" applyFont="1" applyAlignment="1" applyProtection="1">
      <alignment vertical="center"/>
    </xf>
    <xf numFmtId="0" fontId="11" fillId="0" borderId="0" xfId="49" applyFont="1" applyAlignment="1" applyProtection="1">
      <alignment horizontal="center" vertical="center" wrapText="1"/>
    </xf>
    <xf numFmtId="0" fontId="6" fillId="0" borderId="0" xfId="49" applyFont="1" applyAlignment="1" applyProtection="1">
      <alignment vertical="center" wrapText="1"/>
    </xf>
    <xf numFmtId="0" fontId="6" fillId="0" borderId="0" xfId="49" applyFont="1" applyAlignment="1" applyProtection="1">
      <alignment horizontal="left" vertical="center" wrapText="1"/>
    </xf>
    <xf numFmtId="0" fontId="6" fillId="0" borderId="0" xfId="49" applyFont="1" applyProtection="1"/>
    <xf numFmtId="0" fontId="6" fillId="7" borderId="0" xfId="49" applyFont="1" applyFill="1" applyBorder="1" applyProtection="1"/>
    <xf numFmtId="0" fontId="24" fillId="0" borderId="0" xfId="49" applyFont="1"/>
    <xf numFmtId="49" fontId="6" fillId="0" borderId="0" xfId="46" applyFont="1" applyProtection="1">
      <alignment vertical="top"/>
    </xf>
    <xf numFmtId="49" fontId="6" fillId="0" borderId="0" xfId="46" applyProtection="1">
      <alignment vertical="top"/>
    </xf>
    <xf numFmtId="0" fontId="11" fillId="0" borderId="0" xfId="52" applyFont="1" applyAlignment="1" applyProtection="1">
      <alignment vertical="center" wrapText="1"/>
    </xf>
    <xf numFmtId="0" fontId="22" fillId="0" borderId="0" xfId="52" applyFont="1" applyAlignment="1" applyProtection="1">
      <alignment vertical="center" wrapText="1"/>
    </xf>
    <xf numFmtId="0" fontId="6" fillId="7" borderId="0" xfId="52" applyFont="1" applyFill="1" applyBorder="1" applyAlignment="1" applyProtection="1">
      <alignment vertical="center" wrapText="1"/>
    </xf>
    <xf numFmtId="0" fontId="6" fillId="0" borderId="0" xfId="52" applyFont="1" applyAlignment="1" applyProtection="1">
      <alignment horizontal="center" vertical="center" wrapText="1"/>
    </xf>
    <xf numFmtId="0" fontId="6" fillId="0" borderId="0" xfId="52" applyFont="1" applyAlignment="1" applyProtection="1">
      <alignment vertical="center" wrapText="1"/>
    </xf>
    <xf numFmtId="0" fontId="25" fillId="7" borderId="0" xfId="52" applyFont="1" applyFill="1" applyBorder="1" applyAlignment="1" applyProtection="1">
      <alignment vertical="center" wrapText="1"/>
    </xf>
    <xf numFmtId="0" fontId="6" fillId="7" borderId="0" xfId="52" applyFont="1" applyFill="1" applyBorder="1" applyAlignment="1" applyProtection="1">
      <alignment horizontal="right" vertical="center" wrapText="1" indent="1"/>
    </xf>
    <xf numFmtId="0" fontId="11" fillId="7" borderId="0" xfId="52" applyNumberFormat="1" applyFont="1" applyFill="1" applyBorder="1" applyAlignment="1" applyProtection="1">
      <alignment horizontal="center" vertical="center" wrapText="1"/>
    </xf>
    <xf numFmtId="0" fontId="6" fillId="7" borderId="0" xfId="52" applyFont="1" applyFill="1" applyBorder="1" applyAlignment="1" applyProtection="1">
      <alignment horizontal="center" vertical="center" wrapText="1"/>
    </xf>
    <xf numFmtId="0" fontId="22" fillId="0" borderId="0" xfId="52" applyFont="1" applyAlignment="1" applyProtection="1">
      <alignment horizontal="center" vertical="center" wrapText="1"/>
    </xf>
    <xf numFmtId="0" fontId="26" fillId="7" borderId="0" xfId="52" applyNumberFormat="1" applyFont="1" applyFill="1" applyBorder="1" applyAlignment="1" applyProtection="1">
      <alignment horizontal="center" vertical="center" wrapText="1"/>
    </xf>
    <xf numFmtId="0" fontId="6" fillId="7" borderId="0" xfId="52" applyNumberFormat="1" applyFont="1" applyFill="1" applyBorder="1" applyAlignment="1" applyProtection="1">
      <alignment horizontal="right" vertical="center" wrapText="1" indent="1"/>
    </xf>
    <xf numFmtId="0" fontId="6" fillId="0" borderId="0" xfId="52" applyFont="1" applyFill="1" applyAlignment="1" applyProtection="1">
      <alignment vertical="center"/>
    </xf>
    <xf numFmtId="49" fontId="6" fillId="7" borderId="0" xfId="52" applyNumberFormat="1" applyFont="1" applyFill="1" applyBorder="1" applyAlignment="1" applyProtection="1">
      <alignment horizontal="right" vertical="center" wrapText="1" indent="1"/>
    </xf>
    <xf numFmtId="49" fontId="25" fillId="7" borderId="0" xfId="52" applyNumberFormat="1" applyFont="1" applyFill="1" applyBorder="1" applyAlignment="1" applyProtection="1">
      <alignment horizontal="center" vertical="center" wrapText="1"/>
    </xf>
    <xf numFmtId="49" fontId="6"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6" fillId="0" borderId="0" xfId="54" applyFont="1" applyFill="1" applyAlignment="1" applyProtection="1">
      <alignment vertical="center" wrapText="1"/>
    </xf>
    <xf numFmtId="0" fontId="22"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29" fillId="7" borderId="0" xfId="33" applyNumberFormat="1" applyFont="1" applyFill="1" applyBorder="1" applyAlignment="1" applyProtection="1">
      <alignment horizontal="center" vertical="center" wrapText="1"/>
    </xf>
    <xf numFmtId="49" fontId="0" fillId="0" borderId="0" xfId="0" applyBorder="1">
      <alignment vertical="top"/>
    </xf>
    <xf numFmtId="0" fontId="6"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3" fillId="7" borderId="0" xfId="54" applyFont="1" applyFill="1" applyBorder="1" applyAlignment="1" applyProtection="1">
      <alignment horizontal="center" vertical="center" wrapText="1"/>
    </xf>
    <xf numFmtId="0" fontId="33" fillId="7" borderId="0" xfId="49" applyFont="1" applyFill="1" applyBorder="1" applyAlignment="1" applyProtection="1">
      <alignment horizontal="center"/>
    </xf>
    <xf numFmtId="0" fontId="33" fillId="0" borderId="0" xfId="49" applyFont="1" applyAlignment="1" applyProtection="1">
      <alignment horizontal="center" vertical="center"/>
    </xf>
    <xf numFmtId="0" fontId="33" fillId="7" borderId="0" xfId="49" applyFont="1" applyFill="1" applyBorder="1" applyAlignment="1" applyProtection="1">
      <alignment horizontal="center" vertical="center"/>
    </xf>
    <xf numFmtId="49" fontId="31"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2" fillId="0" borderId="0" xfId="39" applyProtection="1"/>
    <xf numFmtId="0" fontId="45" fillId="0" borderId="0" xfId="52" applyFont="1" applyAlignment="1" applyProtection="1">
      <alignment horizontal="center" vertical="center" wrapText="1"/>
    </xf>
    <xf numFmtId="49" fontId="23" fillId="7" borderId="7" xfId="43" applyFont="1" applyFill="1" applyBorder="1" applyAlignment="1" applyProtection="1">
      <alignment vertical="center" wrapText="1"/>
    </xf>
    <xf numFmtId="49" fontId="20" fillId="7" borderId="8" xfId="43" applyFont="1" applyFill="1" applyBorder="1" applyAlignment="1">
      <alignment horizontal="left" vertical="center" wrapText="1"/>
    </xf>
    <xf numFmtId="49" fontId="20" fillId="7" borderId="9" xfId="43" applyFont="1" applyFill="1" applyBorder="1" applyAlignment="1">
      <alignment horizontal="left" vertical="center" wrapText="1"/>
    </xf>
    <xf numFmtId="49" fontId="23" fillId="7" borderId="10" xfId="43" applyFont="1" applyFill="1" applyBorder="1" applyAlignment="1" applyProtection="1">
      <alignment vertical="center" wrapText="1"/>
    </xf>
    <xf numFmtId="49" fontId="14" fillId="7" borderId="0" xfId="43" applyFont="1" applyFill="1" applyBorder="1" applyAlignment="1">
      <alignment wrapText="1"/>
    </xf>
    <xf numFmtId="49" fontId="14" fillId="7" borderId="11" xfId="43" applyFont="1" applyFill="1" applyBorder="1" applyAlignment="1">
      <alignment wrapText="1"/>
    </xf>
    <xf numFmtId="49" fontId="12" fillId="7" borderId="0" xfId="31" applyNumberFormat="1" applyFont="1" applyFill="1" applyBorder="1" applyAlignment="1" applyProtection="1">
      <alignment horizontal="left" wrapText="1"/>
    </xf>
    <xf numFmtId="49" fontId="12" fillId="7" borderId="0" xfId="31" applyNumberFormat="1" applyFont="1" applyFill="1" applyBorder="1" applyAlignment="1" applyProtection="1">
      <alignment wrapText="1"/>
    </xf>
    <xf numFmtId="49" fontId="14" fillId="7" borderId="0" xfId="43" applyFont="1" applyFill="1" applyBorder="1" applyAlignment="1">
      <alignment horizontal="right" wrapText="1"/>
    </xf>
    <xf numFmtId="49" fontId="20" fillId="7" borderId="0" xfId="43" applyFont="1" applyFill="1" applyBorder="1" applyAlignment="1">
      <alignment horizontal="left" vertical="center" wrapText="1"/>
    </xf>
    <xf numFmtId="49" fontId="20" fillId="7" borderId="11" xfId="43" applyFont="1" applyFill="1" applyBorder="1" applyAlignment="1">
      <alignment horizontal="left" vertical="center" wrapText="1"/>
    </xf>
    <xf numFmtId="49" fontId="14" fillId="0" borderId="0" xfId="43" applyFont="1" applyFill="1" applyBorder="1" applyAlignment="1" applyProtection="1">
      <alignment wrapText="1"/>
    </xf>
    <xf numFmtId="0" fontId="18" fillId="0" borderId="0" xfId="22" applyFont="1" applyFill="1" applyBorder="1" applyAlignment="1" applyProtection="1">
      <alignment horizontal="left" vertical="top" wrapText="1"/>
    </xf>
    <xf numFmtId="49" fontId="14" fillId="0" borderId="0" xfId="43" applyFont="1" applyFill="1" applyBorder="1" applyAlignment="1" applyProtection="1">
      <alignment vertical="top" wrapText="1"/>
    </xf>
    <xf numFmtId="0" fontId="18" fillId="0" borderId="0" xfId="22" applyFont="1" applyFill="1" applyBorder="1" applyAlignment="1" applyProtection="1">
      <alignment horizontal="right" vertical="top" wrapText="1"/>
    </xf>
    <xf numFmtId="49" fontId="34" fillId="8" borderId="6" xfId="40" applyNumberFormat="1" applyFont="1" applyFill="1" applyBorder="1" applyAlignment="1" applyProtection="1">
      <alignment horizontal="center" vertical="center" wrapText="1"/>
    </xf>
    <xf numFmtId="49" fontId="34" fillId="2" borderId="6" xfId="40" applyNumberFormat="1" applyFont="1" applyFill="1" applyBorder="1" applyAlignment="1" applyProtection="1">
      <alignment horizontal="center" vertical="center" wrapText="1"/>
    </xf>
    <xf numFmtId="49" fontId="23" fillId="7" borderId="10" xfId="43" applyFont="1" applyFill="1" applyBorder="1" applyAlignment="1" applyProtection="1">
      <alignment horizontal="center" vertical="center" wrapText="1"/>
    </xf>
    <xf numFmtId="49" fontId="34"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5" fillId="0" borderId="0" xfId="0" applyFont="1">
      <alignment vertical="top"/>
    </xf>
    <xf numFmtId="0" fontId="34"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6" fillId="0" borderId="0" xfId="0" applyNumberFormat="1" applyFont="1" applyProtection="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0" fontId="45" fillId="0" borderId="0" xfId="54" applyFont="1" applyFill="1" applyAlignment="1" applyProtection="1">
      <alignment vertical="center" wrapText="1"/>
    </xf>
    <xf numFmtId="0" fontId="0" fillId="0" borderId="0" xfId="54" applyFont="1" applyFill="1" applyAlignment="1" applyProtection="1">
      <alignment vertical="center" wrapText="1"/>
    </xf>
    <xf numFmtId="0" fontId="45" fillId="0" borderId="0" xfId="52" applyFont="1" applyFill="1" applyAlignment="1" applyProtection="1">
      <alignment horizontal="left" vertical="center" wrapText="1"/>
    </xf>
    <xf numFmtId="0" fontId="45" fillId="0" borderId="0" xfId="52" applyFont="1" applyFill="1" applyBorder="1" applyAlignment="1" applyProtection="1">
      <alignment horizontal="left" vertical="center" wrapText="1"/>
    </xf>
    <xf numFmtId="49" fontId="45"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4"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6" fillId="0" borderId="0" xfId="0" applyNumberFormat="1" applyFont="1">
      <alignment vertical="top"/>
    </xf>
    <xf numFmtId="0" fontId="45" fillId="0" borderId="0" xfId="54" applyFont="1" applyFill="1" applyAlignment="1" applyProtection="1">
      <alignment horizontal="center" vertical="center" wrapText="1"/>
    </xf>
    <xf numFmtId="0" fontId="8" fillId="10" borderId="12" xfId="53" applyFont="1" applyFill="1" applyBorder="1" applyAlignment="1" applyProtection="1">
      <alignment horizontal="center" vertical="center" wrapText="1"/>
    </xf>
    <xf numFmtId="0" fontId="6"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6"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center" vertical="center" wrapText="1"/>
    </xf>
    <xf numFmtId="4" fontId="6" fillId="7" borderId="5" xfId="30" applyNumberFormat="1" applyFont="1" applyFill="1" applyBorder="1" applyAlignment="1" applyProtection="1">
      <alignment horizontal="right" vertical="center" wrapText="1"/>
    </xf>
    <xf numFmtId="49" fontId="6" fillId="11" borderId="5" xfId="53" applyNumberFormat="1" applyFont="1" applyFill="1" applyBorder="1" applyAlignment="1" applyProtection="1">
      <alignment horizontal="center" vertical="center" wrapText="1"/>
      <protection locked="0"/>
    </xf>
    <xf numFmtId="49" fontId="6" fillId="9" borderId="5" xfId="30" applyNumberFormat="1" applyFont="1" applyFill="1" applyBorder="1" applyAlignment="1" applyProtection="1">
      <alignment horizontal="left" vertical="center" wrapText="1"/>
      <protection locked="0"/>
    </xf>
    <xf numFmtId="49" fontId="6" fillId="2" borderId="5" xfId="54" applyNumberFormat="1" applyFont="1" applyFill="1" applyBorder="1" applyAlignment="1" applyProtection="1">
      <alignment horizontal="left" vertical="center" wrapText="1"/>
      <protection locked="0"/>
    </xf>
    <xf numFmtId="49" fontId="6" fillId="7" borderId="5" xfId="54" applyNumberFormat="1" applyFont="1" applyFill="1" applyBorder="1" applyAlignment="1" applyProtection="1">
      <alignment horizontal="center" vertical="center" wrapText="1"/>
    </xf>
    <xf numFmtId="49" fontId="40"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6" fillId="13" borderId="13" xfId="54" applyFont="1" applyFill="1" applyBorder="1" applyAlignment="1" applyProtection="1">
      <alignment vertical="center" wrapText="1"/>
    </xf>
    <xf numFmtId="0" fontId="6" fillId="0" borderId="5" xfId="47"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40" fillId="13" borderId="13" xfId="0" applyNumberFormat="1" applyFont="1" applyFill="1" applyBorder="1" applyAlignment="1" applyProtection="1">
      <alignment horizontal="left" vertical="center"/>
    </xf>
    <xf numFmtId="0" fontId="40" fillId="13" borderId="15" xfId="0" applyNumberFormat="1" applyFont="1" applyFill="1" applyBorder="1" applyAlignment="1" applyProtection="1">
      <alignment horizontal="left" vertical="center"/>
    </xf>
    <xf numFmtId="0" fontId="40" fillId="13" borderId="14" xfId="0" applyNumberFormat="1" applyFont="1" applyFill="1" applyBorder="1" applyAlignment="1" applyProtection="1">
      <alignment horizontal="left" vertical="center"/>
    </xf>
    <xf numFmtId="0" fontId="46" fillId="0" borderId="0" xfId="0" applyNumberFormat="1" applyFont="1" applyAlignment="1">
      <alignment vertical="center"/>
    </xf>
    <xf numFmtId="49" fontId="6" fillId="0" borderId="5" xfId="53" applyNumberFormat="1" applyFont="1" applyFill="1" applyBorder="1" applyAlignment="1" applyProtection="1">
      <alignment horizontal="center" vertical="center" wrapText="1"/>
    </xf>
    <xf numFmtId="49" fontId="0" fillId="0" borderId="17" xfId="0" applyBorder="1">
      <alignment vertical="top"/>
    </xf>
    <xf numFmtId="0" fontId="6" fillId="7" borderId="5" xfId="49" applyFont="1" applyFill="1" applyBorder="1" applyAlignment="1" applyProtection="1">
      <alignment horizontal="center" vertical="center"/>
    </xf>
    <xf numFmtId="49" fontId="6" fillId="2" borderId="5" xfId="49" applyNumberFormat="1" applyFont="1" applyFill="1" applyBorder="1" applyAlignment="1" applyProtection="1">
      <alignment horizontal="left" vertical="center" wrapText="1"/>
      <protection locked="0"/>
    </xf>
    <xf numFmtId="0" fontId="11" fillId="0" borderId="0" xfId="54" applyFont="1" applyFill="1" applyAlignment="1" applyProtection="1">
      <alignment vertical="center" wrapText="1"/>
    </xf>
    <xf numFmtId="0" fontId="41" fillId="0" borderId="0" xfId="54" applyFont="1" applyFill="1" applyAlignment="1" applyProtection="1">
      <alignment vertical="center" wrapText="1"/>
    </xf>
    <xf numFmtId="49" fontId="6" fillId="0" borderId="0" xfId="41">
      <alignment vertical="top"/>
    </xf>
    <xf numFmtId="49" fontId="11" fillId="0" borderId="0" xfId="41" applyFont="1" applyBorder="1" applyProtection="1">
      <alignment vertical="top"/>
    </xf>
    <xf numFmtId="49" fontId="6" fillId="0" borderId="0" xfId="41" applyFont="1" applyBorder="1" applyProtection="1">
      <alignment vertical="top"/>
    </xf>
    <xf numFmtId="49" fontId="33" fillId="0" borderId="0" xfId="41" applyFont="1" applyBorder="1" applyAlignment="1" applyProtection="1">
      <alignment horizontal="center" vertical="center"/>
    </xf>
    <xf numFmtId="49" fontId="6" fillId="0" borderId="0" xfId="41" applyBorder="1" applyProtection="1">
      <alignment vertical="top"/>
    </xf>
    <xf numFmtId="0" fontId="6" fillId="7" borderId="0" xfId="41" applyNumberFormat="1" applyFont="1" applyFill="1" applyBorder="1" applyAlignment="1" applyProtection="1"/>
    <xf numFmtId="0" fontId="42" fillId="7" borderId="0" xfId="41" applyNumberFormat="1" applyFont="1" applyFill="1" applyBorder="1" applyAlignment="1" applyProtection="1">
      <alignment horizontal="center" vertical="center" wrapText="1"/>
    </xf>
    <xf numFmtId="0" fontId="11" fillId="7" borderId="0" xfId="41" applyNumberFormat="1" applyFont="1" applyFill="1" applyBorder="1" applyAlignment="1" applyProtection="1"/>
    <xf numFmtId="49" fontId="6" fillId="0" borderId="0" xfId="41" applyFont="1">
      <alignment vertical="top"/>
    </xf>
    <xf numFmtId="49" fontId="33" fillId="0" borderId="0" xfId="41" applyFont="1" applyAlignment="1">
      <alignment horizontal="center" vertical="center" wrapText="1"/>
    </xf>
    <xf numFmtId="0" fontId="6" fillId="7" borderId="5" xfId="48" applyNumberFormat="1" applyFont="1" applyFill="1" applyBorder="1" applyAlignment="1" applyProtection="1">
      <alignment horizontal="center" vertical="center" wrapText="1"/>
    </xf>
    <xf numFmtId="49" fontId="6" fillId="0" borderId="5" xfId="48" applyNumberFormat="1" applyFont="1" applyFill="1" applyBorder="1" applyAlignment="1" applyProtection="1">
      <alignment horizontal="center" vertical="center" wrapText="1"/>
    </xf>
    <xf numFmtId="49" fontId="43" fillId="13" borderId="15" xfId="41" applyFont="1" applyFill="1" applyBorder="1" applyAlignment="1" applyProtection="1">
      <alignment horizontal="center" vertical="top"/>
    </xf>
    <xf numFmtId="49" fontId="40" fillId="13" borderId="15" xfId="41" applyFont="1" applyFill="1" applyBorder="1" applyAlignment="1" applyProtection="1">
      <alignment horizontal="left" vertical="center"/>
    </xf>
    <xf numFmtId="49" fontId="6" fillId="0" borderId="0" xfId="0" applyNumberFormat="1" applyFont="1" applyAlignment="1" applyProtection="1">
      <alignment horizontal="center" vertical="top"/>
    </xf>
    <xf numFmtId="49" fontId="37" fillId="0" borderId="0" xfId="0" applyFont="1">
      <alignment vertical="top"/>
    </xf>
    <xf numFmtId="0" fontId="37" fillId="0" borderId="5" xfId="51" applyFont="1" applyFill="1" applyBorder="1" applyAlignment="1" applyProtection="1">
      <alignment vertical="center" wrapText="1"/>
    </xf>
    <xf numFmtId="0" fontId="37" fillId="0" borderId="13" xfId="51" applyFont="1" applyFill="1" applyBorder="1" applyAlignment="1" applyProtection="1">
      <alignment vertical="center" wrapText="1"/>
    </xf>
    <xf numFmtId="49" fontId="37" fillId="0" borderId="0" xfId="0" applyFont="1" applyAlignment="1">
      <alignment vertical="top" wrapText="1"/>
    </xf>
    <xf numFmtId="0" fontId="37" fillId="0" borderId="0" xfId="51" applyFont="1" applyFill="1" applyBorder="1" applyAlignment="1" applyProtection="1">
      <alignment vertical="center" wrapText="1"/>
    </xf>
    <xf numFmtId="0" fontId="8" fillId="10" borderId="0" xfId="54" applyFont="1" applyFill="1" applyAlignment="1" applyProtection="1">
      <alignment horizontal="center" vertical="center" wrapText="1"/>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0" fontId="47" fillId="0" borderId="0" xfId="47" applyFont="1" applyFill="1" applyBorder="1" applyAlignment="1" applyProtection="1">
      <alignment horizontal="center" vertical="center" wrapText="1"/>
    </xf>
    <xf numFmtId="0" fontId="6" fillId="0" borderId="0" xfId="47" applyFont="1" applyFill="1" applyBorder="1" applyAlignment="1" applyProtection="1">
      <alignment vertical="center" wrapText="1"/>
    </xf>
    <xf numFmtId="49" fontId="6" fillId="0" borderId="0" xfId="53" applyNumberFormat="1" applyFont="1" applyFill="1" applyBorder="1" applyAlignment="1" applyProtection="1">
      <alignment horizontal="center" vertical="center" wrapText="1"/>
    </xf>
    <xf numFmtId="0" fontId="46" fillId="0" borderId="0" xfId="0" applyNumberFormat="1" applyFont="1" applyBorder="1" applyAlignment="1">
      <alignment vertical="center"/>
    </xf>
    <xf numFmtId="49" fontId="40" fillId="13" borderId="15" xfId="0" applyFont="1" applyFill="1" applyBorder="1" applyAlignment="1" applyProtection="1">
      <alignment horizontal="left" vertical="center" indent="1"/>
    </xf>
    <xf numFmtId="49" fontId="6" fillId="0" borderId="0" xfId="0" applyNumberFormat="1" applyFont="1" applyAlignment="1">
      <alignment vertical="center"/>
    </xf>
    <xf numFmtId="49" fontId="6"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6" fillId="0" borderId="14" xfId="51" applyFont="1" applyFill="1" applyBorder="1" applyAlignment="1" applyProtection="1">
      <alignment vertical="center" wrapText="1"/>
    </xf>
    <xf numFmtId="0" fontId="19" fillId="10" borderId="0" xfId="54" applyFont="1" applyFill="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6" fillId="0" borderId="0" xfId="52"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49" fontId="6" fillId="0" borderId="0" xfId="53" applyNumberFormat="1" applyFont="1" applyFill="1" applyBorder="1" applyAlignment="1" applyProtection="1">
      <alignment vertical="center" wrapText="1"/>
    </xf>
    <xf numFmtId="0" fontId="33" fillId="7" borderId="0" xfId="49" applyFont="1" applyFill="1" applyBorder="1" applyAlignment="1" applyProtection="1">
      <alignment horizontal="center" vertical="center" wrapText="1"/>
    </xf>
    <xf numFmtId="49" fontId="9" fillId="0" borderId="0" xfId="41" applyFont="1" applyBorder="1" applyAlignment="1" applyProtection="1">
      <alignment horizontal="right" vertical="top"/>
    </xf>
    <xf numFmtId="49" fontId="9" fillId="0" borderId="0" xfId="41" applyFont="1" applyAlignment="1">
      <alignment vertical="top"/>
    </xf>
    <xf numFmtId="0" fontId="6" fillId="7" borderId="0" xfId="54" applyNumberFormat="1" applyFont="1" applyFill="1" applyBorder="1" applyAlignment="1" applyProtection="1">
      <alignment horizontal="center" vertical="center" wrapText="1"/>
    </xf>
    <xf numFmtId="4" fontId="6" fillId="0" borderId="0" xfId="30" applyNumberFormat="1" applyFont="1" applyFill="1" applyBorder="1" applyAlignment="1" applyProtection="1">
      <alignment horizontal="right" vertical="center" wrapText="1"/>
    </xf>
    <xf numFmtId="0" fontId="6" fillId="0" borderId="0" xfId="54" applyNumberFormat="1" applyFont="1" applyFill="1" applyBorder="1" applyAlignment="1" applyProtection="1">
      <alignment horizontal="center" vertical="center" wrapText="1"/>
    </xf>
    <xf numFmtId="49" fontId="6" fillId="0" borderId="0" xfId="30" applyNumberFormat="1" applyFont="1" applyFill="1" applyBorder="1" applyAlignment="1" applyProtection="1">
      <alignment horizontal="left" vertical="center" wrapText="1"/>
    </xf>
    <xf numFmtId="49" fontId="6" fillId="0" borderId="0" xfId="35">
      <alignment vertical="top"/>
    </xf>
    <xf numFmtId="0" fontId="0" fillId="0" borderId="0" xfId="0" applyNumberFormat="1" applyFill="1" applyAlignment="1" applyProtection="1">
      <alignment vertical="center"/>
    </xf>
    <xf numFmtId="0" fontId="18" fillId="0" borderId="0" xfId="32" applyFont="1" applyFill="1" applyBorder="1" applyAlignment="1" applyProtection="1">
      <alignment vertical="center" wrapText="1"/>
    </xf>
    <xf numFmtId="49" fontId="48"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6" fillId="0" borderId="29" xfId="0" applyNumberFormat="1" applyFont="1" applyBorder="1" applyAlignment="1" applyProtection="1">
      <alignment vertical="top" wrapText="1"/>
    </xf>
    <xf numFmtId="49" fontId="6" fillId="0" borderId="30" xfId="0" applyNumberFormat="1" applyFont="1" applyBorder="1" applyAlignment="1" applyProtection="1">
      <alignment vertical="top" wrapText="1"/>
    </xf>
    <xf numFmtId="49" fontId="6"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6" fillId="0" borderId="29" xfId="0" applyNumberFormat="1" applyFont="1" applyBorder="1" applyAlignment="1" applyProtection="1">
      <alignment vertical="top"/>
    </xf>
    <xf numFmtId="0" fontId="2" fillId="0" borderId="0" xfId="39"/>
    <xf numFmtId="49" fontId="72" fillId="0" borderId="0" xfId="0" applyFont="1">
      <alignment vertical="top"/>
    </xf>
    <xf numFmtId="0" fontId="72"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6" fillId="0" borderId="5" xfId="54" applyFont="1" applyFill="1" applyBorder="1" applyAlignment="1" applyProtection="1">
      <alignment horizontal="center" vertical="center" wrapText="1"/>
    </xf>
    <xf numFmtId="0" fontId="0" fillId="0" borderId="0" xfId="0" applyNumberFormat="1" applyFill="1" applyBorder="1" applyAlignment="1">
      <alignment vertical="center"/>
    </xf>
    <xf numFmtId="49" fontId="6" fillId="0" borderId="0" xfId="41" applyProtection="1">
      <alignment vertical="top"/>
    </xf>
    <xf numFmtId="49" fontId="6" fillId="0" borderId="0" xfId="35" applyProtection="1">
      <alignment vertical="top"/>
    </xf>
    <xf numFmtId="49" fontId="6" fillId="0" borderId="5" xfId="49" applyNumberFormat="1" applyFont="1" applyFill="1" applyBorder="1" applyAlignment="1" applyProtection="1">
      <alignment horizontal="left" vertical="center" wrapText="1"/>
    </xf>
    <xf numFmtId="0" fontId="6" fillId="7" borderId="16" xfId="49" applyFont="1" applyFill="1" applyBorder="1" applyAlignment="1" applyProtection="1">
      <alignment horizontal="center" vertical="center"/>
    </xf>
    <xf numFmtId="49" fontId="40" fillId="13" borderId="17" xfId="0" applyFont="1" applyFill="1" applyBorder="1" applyAlignment="1" applyProtection="1">
      <alignment horizontal="left" vertical="center" indent="2"/>
    </xf>
    <xf numFmtId="0" fontId="6" fillId="0" borderId="5" xfId="54" applyNumberFormat="1" applyFont="1" applyFill="1" applyBorder="1" applyAlignment="1" applyProtection="1">
      <alignment vertical="center" wrapText="1"/>
    </xf>
    <xf numFmtId="0" fontId="6" fillId="0" borderId="0" xfId="52" applyNumberFormat="1" applyFont="1" applyFill="1" applyAlignment="1" applyProtection="1">
      <alignment horizontal="left" vertical="center" wrapText="1"/>
    </xf>
    <xf numFmtId="0" fontId="6" fillId="0" borderId="0" xfId="52" applyFont="1" applyFill="1" applyAlignment="1" applyProtection="1">
      <alignment horizontal="left" vertical="center" wrapText="1"/>
    </xf>
    <xf numFmtId="14" fontId="6" fillId="7" borderId="0" xfId="52" applyNumberFormat="1" applyFont="1" applyFill="1" applyBorder="1" applyAlignment="1" applyProtection="1">
      <alignment horizontal="left" vertical="center" wrapText="1"/>
    </xf>
    <xf numFmtId="14" fontId="6" fillId="0" borderId="0" xfId="52" applyNumberFormat="1" applyFont="1" applyFill="1" applyAlignment="1" applyProtection="1">
      <alignment horizontal="left" vertical="center" wrapText="1"/>
    </xf>
    <xf numFmtId="0" fontId="6" fillId="0" borderId="0" xfId="52" applyFont="1" applyFill="1" applyBorder="1" applyAlignment="1" applyProtection="1">
      <alignment horizontal="left" vertical="center" wrapText="1"/>
    </xf>
    <xf numFmtId="0" fontId="74" fillId="0" borderId="0" xfId="54" applyFont="1" applyFill="1" applyAlignment="1" applyProtection="1">
      <alignment vertical="center" wrapText="1"/>
    </xf>
    <xf numFmtId="49" fontId="40" fillId="13" borderId="15" xfId="41" applyFont="1" applyFill="1" applyBorder="1" applyAlignment="1" applyProtection="1">
      <alignment horizontal="left" vertical="center" indent="1"/>
    </xf>
    <xf numFmtId="49" fontId="74" fillId="0" borderId="0" xfId="0" applyFont="1">
      <alignment vertical="top"/>
    </xf>
    <xf numFmtId="49" fontId="0" fillId="0" borderId="0" xfId="0" applyNumberFormat="1" applyAlignment="1">
      <alignment vertical="center"/>
    </xf>
    <xf numFmtId="49" fontId="0" fillId="0" borderId="0" xfId="0" applyNumberFormat="1">
      <alignment vertical="top"/>
    </xf>
    <xf numFmtId="0" fontId="8" fillId="10" borderId="0" xfId="54" applyFont="1" applyFill="1" applyAlignment="1" applyProtection="1">
      <alignment vertical="center" wrapText="1"/>
    </xf>
    <xf numFmtId="0" fontId="6" fillId="0" borderId="0" xfId="51"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0" fontId="74" fillId="0" borderId="0" xfId="0" applyNumberFormat="1" applyFont="1" applyAlignment="1">
      <alignment vertical="center"/>
    </xf>
    <xf numFmtId="0" fontId="76" fillId="0" borderId="0" xfId="0" applyNumberFormat="1" applyFont="1" applyAlignment="1">
      <alignment vertical="center"/>
    </xf>
    <xf numFmtId="0" fontId="74" fillId="0" borderId="0" xfId="54" applyFont="1" applyFill="1" applyAlignment="1" applyProtection="1">
      <alignment vertical="center"/>
    </xf>
    <xf numFmtId="49" fontId="74" fillId="0" borderId="0" xfId="0" applyFont="1" applyAlignment="1">
      <alignment vertical="top"/>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74" fillId="0" borderId="0" xfId="0" applyNumberFormat="1" applyFont="1" applyFill="1" applyAlignment="1" applyProtection="1">
      <alignment vertical="center"/>
    </xf>
    <xf numFmtId="49" fontId="74" fillId="10" borderId="0" xfId="0" applyFont="1" applyFill="1" applyProtection="1">
      <alignment vertical="top"/>
    </xf>
    <xf numFmtId="0" fontId="0" fillId="0" borderId="0" xfId="0" applyNumberFormat="1" applyAlignment="1">
      <alignment vertical="top" wrapText="1"/>
    </xf>
    <xf numFmtId="0" fontId="6" fillId="0" borderId="0" xfId="0" applyNumberFormat="1" applyFont="1" applyProtection="1">
      <alignment vertical="top"/>
    </xf>
    <xf numFmtId="49" fontId="6" fillId="0" borderId="5" xfId="0" applyNumberFormat="1" applyFont="1" applyFill="1" applyBorder="1" applyProtection="1">
      <alignment vertical="top"/>
    </xf>
    <xf numFmtId="49" fontId="6" fillId="0" borderId="5" xfId="33" applyNumberFormat="1" applyFont="1" applyFill="1" applyBorder="1" applyAlignment="1" applyProtection="1">
      <alignment horizontal="center" vertical="center" wrapText="1"/>
    </xf>
    <xf numFmtId="0" fontId="18"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6" fillId="0" borderId="0" xfId="54" applyNumberFormat="1" applyFont="1" applyFill="1" applyBorder="1" applyAlignment="1" applyProtection="1">
      <alignment vertical="center" wrapText="1"/>
    </xf>
    <xf numFmtId="49" fontId="6" fillId="0" borderId="0" xfId="54" applyNumberFormat="1" applyFont="1" applyFill="1" applyBorder="1" applyAlignment="1" applyProtection="1">
      <alignment vertical="center" wrapText="1"/>
    </xf>
    <xf numFmtId="49" fontId="74" fillId="0" borderId="0" xfId="0" applyFont="1" applyFill="1" applyProtection="1">
      <alignment vertical="top"/>
    </xf>
    <xf numFmtId="0" fontId="70" fillId="0" borderId="0" xfId="37"/>
    <xf numFmtId="0" fontId="0" fillId="0" borderId="0" xfId="0" applyNumberFormat="1" applyAlignment="1"/>
    <xf numFmtId="0" fontId="33" fillId="0" borderId="0" xfId="54" applyFont="1" applyFill="1" applyBorder="1" applyAlignment="1" applyProtection="1">
      <alignment horizontal="center" vertical="center" wrapText="1"/>
    </xf>
    <xf numFmtId="49" fontId="0" fillId="0" borderId="0" xfId="0" applyBorder="1" applyAlignment="1">
      <alignment vertical="top"/>
    </xf>
    <xf numFmtId="0" fontId="33" fillId="0" borderId="0" xfId="54" applyFont="1" applyFill="1" applyAlignment="1" applyProtection="1">
      <alignment horizontal="center" vertical="center" wrapText="1"/>
    </xf>
    <xf numFmtId="0" fontId="6" fillId="0" borderId="0" xfId="54" applyFont="1" applyFill="1" applyBorder="1" applyAlignment="1" applyProtection="1">
      <alignment horizontal="right" vertical="center" wrapText="1"/>
    </xf>
    <xf numFmtId="4" fontId="6" fillId="0" borderId="0" xfId="34" applyFont="1" applyFill="1" applyBorder="1" applyAlignment="1" applyProtection="1">
      <alignment horizontal="right" vertical="center" wrapText="1"/>
    </xf>
    <xf numFmtId="0" fontId="6" fillId="0" borderId="0" xfId="51" applyFont="1" applyFill="1" applyBorder="1" applyAlignment="1" applyProtection="1">
      <alignment horizontal="left" vertical="center" wrapText="1" indent="1"/>
    </xf>
    <xf numFmtId="49" fontId="6" fillId="0" borderId="0" xfId="41" applyFill="1" applyProtection="1">
      <alignment vertical="top"/>
    </xf>
    <xf numFmtId="4" fontId="0" fillId="0" borderId="0" xfId="34" applyFont="1" applyFill="1" applyBorder="1" applyAlignment="1" applyProtection="1">
      <alignment horizontal="center" vertical="center" wrapText="1"/>
    </xf>
    <xf numFmtId="4" fontId="6" fillId="0" borderId="0" xfId="34" applyFont="1" applyFill="1" applyBorder="1" applyAlignment="1" applyProtection="1">
      <alignment horizontal="center" vertical="center" wrapText="1"/>
    </xf>
    <xf numFmtId="0" fontId="72" fillId="0" borderId="0" xfId="54" applyNumberFormat="1" applyFont="1" applyFill="1" applyAlignment="1" applyProtection="1">
      <alignment vertical="center"/>
    </xf>
    <xf numFmtId="169" fontId="6" fillId="0" borderId="5" xfId="54" applyNumberFormat="1" applyFont="1" applyFill="1" applyBorder="1" applyAlignment="1" applyProtection="1">
      <alignment horizontal="center" vertical="center" wrapText="1"/>
    </xf>
    <xf numFmtId="169" fontId="6" fillId="0" borderId="5" xfId="33" applyNumberFormat="1" applyFont="1" applyFill="1" applyBorder="1" applyAlignment="1" applyProtection="1">
      <alignment horizontal="center" vertical="center" wrapText="1"/>
    </xf>
    <xf numFmtId="0" fontId="72" fillId="13" borderId="19" xfId="54" applyFont="1" applyFill="1" applyBorder="1" applyAlignment="1" applyProtection="1">
      <alignment horizontal="center" vertical="center" wrapText="1"/>
    </xf>
    <xf numFmtId="0" fontId="72" fillId="13" borderId="23" xfId="54" applyFont="1" applyFill="1" applyBorder="1" applyAlignment="1" applyProtection="1">
      <alignment horizontal="center" vertical="center" wrapText="1"/>
    </xf>
    <xf numFmtId="49" fontId="72" fillId="13" borderId="23" xfId="54" applyNumberFormat="1" applyFont="1" applyFill="1" applyBorder="1" applyAlignment="1" applyProtection="1">
      <alignment horizontal="left" vertical="center" wrapText="1"/>
    </xf>
    <xf numFmtId="49" fontId="37" fillId="13" borderId="15" xfId="42" applyNumberFormat="1" applyFill="1" applyBorder="1" applyAlignment="1" applyProtection="1">
      <alignment horizontal="left" vertical="center"/>
    </xf>
    <xf numFmtId="49" fontId="72" fillId="13" borderId="21" xfId="54" applyNumberFormat="1" applyFont="1" applyFill="1" applyBorder="1" applyAlignment="1" applyProtection="1">
      <alignment horizontal="left" vertical="center" wrapText="1"/>
    </xf>
    <xf numFmtId="49" fontId="6" fillId="8" borderId="5" xfId="54" applyNumberFormat="1" applyFont="1" applyFill="1" applyBorder="1" applyAlignment="1" applyProtection="1">
      <alignment horizontal="center" vertical="center" wrapText="1"/>
    </xf>
    <xf numFmtId="0" fontId="77" fillId="0" borderId="0" xfId="54" applyFont="1" applyFill="1" applyAlignment="1" applyProtection="1">
      <alignment vertical="center" wrapText="1"/>
    </xf>
    <xf numFmtId="0" fontId="29" fillId="0" borderId="0" xfId="54" applyFont="1" applyFill="1" applyBorder="1" applyAlignment="1" applyProtection="1">
      <alignment horizontal="center" vertical="center" wrapText="1"/>
    </xf>
    <xf numFmtId="49" fontId="8" fillId="13" borderId="13" xfId="41" applyFont="1" applyFill="1" applyBorder="1" applyAlignment="1" applyProtection="1">
      <alignment horizontal="right" vertical="center" wrapText="1"/>
    </xf>
    <xf numFmtId="49" fontId="8" fillId="13" borderId="15" xfId="41" applyFont="1" applyFill="1" applyBorder="1" applyAlignment="1" applyProtection="1">
      <alignment horizontal="right" vertical="center" wrapText="1"/>
    </xf>
    <xf numFmtId="49" fontId="6" fillId="13" borderId="15" xfId="41" applyFont="1" applyFill="1" applyBorder="1" applyAlignment="1" applyProtection="1">
      <alignment horizontal="right" vertical="center" wrapText="1"/>
    </xf>
    <xf numFmtId="49" fontId="6" fillId="13" borderId="14" xfId="41" applyFont="1" applyFill="1" applyBorder="1" applyAlignment="1" applyProtection="1">
      <alignment horizontal="right" vertical="center" wrapText="1"/>
    </xf>
    <xf numFmtId="0" fontId="6" fillId="0" borderId="31" xfId="54" applyFont="1" applyFill="1" applyBorder="1" applyAlignment="1" applyProtection="1">
      <alignment vertical="center" wrapText="1"/>
    </xf>
    <xf numFmtId="0" fontId="50" fillId="0" borderId="0" xfId="54" applyFont="1" applyFill="1" applyAlignment="1" applyProtection="1">
      <alignment vertical="center" wrapText="1"/>
    </xf>
    <xf numFmtId="0" fontId="9" fillId="0" borderId="0" xfId="54" applyFont="1" applyFill="1" applyAlignment="1" applyProtection="1">
      <alignment vertical="center" wrapText="1"/>
    </xf>
    <xf numFmtId="0" fontId="51" fillId="0" borderId="0" xfId="54" applyFont="1" applyFill="1" applyAlignment="1" applyProtection="1">
      <alignment horizontal="center" vertical="center" wrapText="1"/>
    </xf>
    <xf numFmtId="0" fontId="78" fillId="0" borderId="0" xfId="38" applyFont="1" applyFill="1" applyProtection="1"/>
    <xf numFmtId="49" fontId="34" fillId="7" borderId="0" xfId="44">
      <alignment vertical="top"/>
    </xf>
    <xf numFmtId="49" fontId="52" fillId="10" borderId="0" xfId="0" applyFont="1" applyFill="1" applyProtection="1">
      <alignment vertical="top"/>
    </xf>
    <xf numFmtId="49" fontId="0" fillId="0" borderId="0" xfId="0" applyFill="1" applyProtection="1">
      <alignment vertical="top"/>
    </xf>
    <xf numFmtId="49" fontId="52" fillId="0" borderId="0" xfId="0" applyFont="1" applyFill="1" applyProtection="1">
      <alignment vertical="top"/>
    </xf>
    <xf numFmtId="0" fontId="72" fillId="0" borderId="0" xfId="54" applyFont="1" applyFill="1" applyAlignment="1" applyProtection="1">
      <alignment vertical="center"/>
    </xf>
    <xf numFmtId="49" fontId="72"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2" fillId="0" borderId="0" xfId="0" applyFont="1" applyFill="1" applyAlignment="1" applyProtection="1">
      <alignment vertical="top"/>
    </xf>
    <xf numFmtId="49" fontId="72" fillId="10" borderId="0" xfId="0" applyFont="1" applyFill="1" applyAlignment="1" applyProtection="1">
      <alignment vertical="top"/>
    </xf>
    <xf numFmtId="49" fontId="6"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19"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8" fillId="0" borderId="6" xfId="36" applyFont="1" applyBorder="1" applyAlignment="1" applyProtection="1">
      <alignment horizontal="justify" vertical="center" wrapText="1"/>
    </xf>
    <xf numFmtId="0" fontId="53" fillId="0" borderId="0" xfId="52" applyFont="1" applyFill="1" applyAlignment="1" applyProtection="1">
      <alignment vertical="top" wrapText="1"/>
    </xf>
    <xf numFmtId="0" fontId="6" fillId="0" borderId="6" xfId="36" applyFont="1" applyBorder="1" applyAlignment="1" applyProtection="1">
      <alignment horizontal="justify" vertical="center" wrapText="1"/>
    </xf>
    <xf numFmtId="49" fontId="6" fillId="0" borderId="0" xfId="35" applyNumberFormat="1" applyFont="1">
      <alignment vertical="top"/>
    </xf>
    <xf numFmtId="49" fontId="12" fillId="9" borderId="5" xfId="30" applyNumberFormat="1" applyFont="1" applyFill="1" applyBorder="1" applyAlignment="1" applyProtection="1">
      <alignment horizontal="left" vertical="center" wrapText="1"/>
      <protection locked="0"/>
    </xf>
    <xf numFmtId="49" fontId="6"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6" fillId="11" borderId="5" xfId="53" applyNumberFormat="1" applyFont="1" applyFill="1" applyBorder="1" applyAlignment="1" applyProtection="1">
      <alignment horizontal="left" vertical="center" wrapText="1"/>
    </xf>
    <xf numFmtId="49" fontId="6" fillId="2" borderId="5" xfId="53" applyNumberFormat="1" applyFont="1" applyFill="1" applyBorder="1" applyAlignment="1" applyProtection="1">
      <alignment horizontal="left" vertical="center" wrapText="1"/>
      <protection locked="0"/>
    </xf>
    <xf numFmtId="0" fontId="79" fillId="0" borderId="0" xfId="52" applyFont="1" applyAlignment="1" applyProtection="1">
      <alignment vertical="center" wrapText="1"/>
    </xf>
    <xf numFmtId="0" fontId="33" fillId="0" borderId="0" xfId="0" applyNumberFormat="1" applyFont="1" applyBorder="1" applyAlignment="1">
      <alignment horizontal="center" vertical="center" wrapText="1"/>
    </xf>
    <xf numFmtId="49" fontId="0" fillId="0" borderId="16" xfId="0" applyFill="1" applyBorder="1">
      <alignment vertical="top"/>
    </xf>
    <xf numFmtId="0" fontId="74" fillId="0" borderId="0" xfId="0" applyNumberFormat="1" applyFont="1" applyBorder="1" applyAlignment="1">
      <alignment vertical="center"/>
    </xf>
    <xf numFmtId="0" fontId="44" fillId="0" borderId="0" xfId="0" applyNumberFormat="1" applyFont="1" applyBorder="1" applyAlignment="1">
      <alignment vertical="center"/>
    </xf>
    <xf numFmtId="49" fontId="69" fillId="9" borderId="5" xfId="30" applyNumberFormat="1" applyFill="1" applyBorder="1" applyAlignment="1" applyProtection="1">
      <alignment horizontal="left" vertical="center" wrapText="1"/>
      <protection locked="0"/>
    </xf>
    <xf numFmtId="49" fontId="6" fillId="0" borderId="5" xfId="41" applyBorder="1">
      <alignment vertical="top"/>
    </xf>
    <xf numFmtId="49" fontId="43" fillId="13" borderId="14" xfId="41" applyFont="1" applyFill="1" applyBorder="1" applyAlignment="1" applyProtection="1">
      <alignment horizontal="center" vertical="top"/>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0" fillId="0" borderId="5" xfId="53" applyNumberFormat="1" applyFont="1" applyFill="1" applyBorder="1" applyAlignment="1" applyProtection="1">
      <alignment horizontal="left" vertical="center" wrapText="1" indent="1"/>
    </xf>
    <xf numFmtId="49" fontId="6" fillId="8" borderId="5" xfId="52" applyNumberFormat="1" applyFont="1" applyFill="1" applyBorder="1" applyAlignment="1" applyProtection="1">
      <alignment horizontal="left" vertical="center" wrapText="1" indent="1"/>
    </xf>
    <xf numFmtId="49" fontId="6" fillId="0" borderId="5" xfId="52" applyNumberFormat="1" applyFont="1" applyFill="1" applyBorder="1" applyAlignment="1" applyProtection="1">
      <alignment horizontal="left" vertical="center" wrapText="1" indent="1"/>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6" fillId="0" borderId="5" xfId="47" applyNumberFormat="1" applyFont="1" applyFill="1" applyBorder="1" applyAlignment="1" applyProtection="1">
      <alignment horizontal="center" vertical="center" wrapText="1"/>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13" borderId="14" xfId="53" applyNumberFormat="1" applyFont="1" applyFill="1" applyBorder="1" applyAlignment="1" applyProtection="1">
      <alignment horizontal="left" vertical="center" wrapText="1"/>
    </xf>
    <xf numFmtId="0" fontId="74" fillId="0" borderId="0" xfId="0" applyNumberFormat="1" applyFont="1" applyFill="1" applyBorder="1" applyAlignment="1">
      <alignment horizontal="center" vertical="center"/>
    </xf>
    <xf numFmtId="49" fontId="6" fillId="0" borderId="23" xfId="54" applyNumberFormat="1" applyFont="1" applyFill="1" applyBorder="1" applyAlignment="1" applyProtection="1">
      <alignment horizontal="center" vertical="center" wrapText="1"/>
    </xf>
    <xf numFmtId="0" fontId="6" fillId="0" borderId="23" xfId="47" applyFont="1" applyFill="1" applyBorder="1" applyAlignment="1" applyProtection="1">
      <alignment horizontal="left" vertical="center" wrapText="1" indent="2"/>
    </xf>
    <xf numFmtId="0" fontId="6" fillId="0" borderId="23"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vertical="center" wrapText="1"/>
    </xf>
    <xf numFmtId="49" fontId="6"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74" fillId="0" borderId="0" xfId="54" applyFont="1" applyFill="1" applyAlignment="1" applyProtection="1">
      <alignment horizontal="center" vertical="center" wrapText="1"/>
    </xf>
    <xf numFmtId="14" fontId="49" fillId="0" borderId="5" xfId="53" applyNumberFormat="1" applyFont="1" applyFill="1" applyBorder="1" applyAlignment="1" applyProtection="1">
      <alignment horizontal="center" vertical="center" wrapText="1"/>
    </xf>
    <xf numFmtId="49" fontId="34" fillId="7" borderId="0" xfId="44" applyAlignment="1">
      <alignment vertical="top" wrapText="1"/>
    </xf>
    <xf numFmtId="49" fontId="29" fillId="0" borderId="15" xfId="33" applyNumberFormat="1" applyFont="1" applyFill="1" applyBorder="1" applyAlignment="1" applyProtection="1">
      <alignment horizontal="center" vertical="center" wrapText="1"/>
    </xf>
    <xf numFmtId="0" fontId="82" fillId="0" borderId="0" xfId="54" applyFont="1" applyFill="1" applyAlignment="1" applyProtection="1">
      <alignment vertical="center"/>
    </xf>
    <xf numFmtId="0" fontId="83" fillId="0" borderId="0" xfId="54" applyFont="1" applyFill="1" applyAlignment="1" applyProtection="1">
      <alignment vertical="center"/>
    </xf>
    <xf numFmtId="14" fontId="6"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74" fillId="0" borderId="0" xfId="54" applyNumberFormat="1" applyFont="1" applyFill="1" applyAlignment="1" applyProtection="1">
      <alignment vertical="center"/>
    </xf>
    <xf numFmtId="0" fontId="74" fillId="0" borderId="0" xfId="54" applyFont="1" applyFill="1" applyAlignment="1" applyProtection="1">
      <alignment horizontal="left" vertical="center" wrapText="1" indent="1"/>
    </xf>
    <xf numFmtId="0" fontId="72" fillId="0" borderId="0" xfId="54" applyFont="1" applyFill="1" applyAlignment="1" applyProtection="1">
      <alignment horizontal="left" vertical="center" wrapText="1" indent="1"/>
    </xf>
    <xf numFmtId="0" fontId="84" fillId="0" borderId="0" xfId="54" applyFont="1" applyFill="1" applyAlignment="1" applyProtection="1">
      <alignment horizontal="left" vertical="center" wrapText="1" indent="1"/>
    </xf>
    <xf numFmtId="0" fontId="85" fillId="0" borderId="0" xfId="54" applyFont="1" applyFill="1" applyAlignment="1" applyProtection="1">
      <alignment horizontal="left" vertical="center" indent="1"/>
    </xf>
    <xf numFmtId="0" fontId="84" fillId="0" borderId="0" xfId="54" applyFont="1" applyFill="1" applyAlignment="1" applyProtection="1">
      <alignment vertical="center" wrapText="1"/>
    </xf>
    <xf numFmtId="0" fontId="57" fillId="0" borderId="0" xfId="52" applyFont="1" applyFill="1" applyAlignment="1" applyProtection="1">
      <alignment horizontal="left" vertical="center" wrapText="1"/>
    </xf>
    <xf numFmtId="0" fontId="58" fillId="0" borderId="0" xfId="52" applyFont="1" applyFill="1" applyAlignment="1" applyProtection="1">
      <alignment horizontal="left" vertical="center" wrapText="1"/>
    </xf>
    <xf numFmtId="0" fontId="59" fillId="0" borderId="0" xfId="52" applyFont="1" applyAlignment="1" applyProtection="1">
      <alignment vertical="center" wrapText="1"/>
    </xf>
    <xf numFmtId="0" fontId="57" fillId="7" borderId="0" xfId="52" applyFont="1" applyFill="1" applyBorder="1" applyAlignment="1" applyProtection="1">
      <alignment vertical="center" wrapText="1"/>
    </xf>
    <xf numFmtId="0" fontId="60" fillId="7" borderId="0" xfId="52" applyFont="1" applyFill="1" applyBorder="1" applyAlignment="1" applyProtection="1">
      <alignment horizontal="right" vertical="center" wrapText="1" indent="1"/>
    </xf>
    <xf numFmtId="0" fontId="60" fillId="7" borderId="0" xfId="52" applyFont="1" applyFill="1" applyBorder="1" applyAlignment="1" applyProtection="1">
      <alignment horizontal="left" vertical="center" wrapText="1" indent="2"/>
    </xf>
    <xf numFmtId="0" fontId="57" fillId="0" borderId="0" xfId="52" applyFont="1" applyAlignment="1" applyProtection="1">
      <alignment vertical="center" wrapText="1"/>
    </xf>
    <xf numFmtId="0" fontId="58" fillId="0" borderId="0" xfId="52" applyFont="1" applyAlignment="1" applyProtection="1">
      <alignment horizontal="center" vertical="center" wrapText="1"/>
    </xf>
    <xf numFmtId="0" fontId="57" fillId="7" borderId="0" xfId="52" applyFont="1" applyFill="1" applyBorder="1" applyAlignment="1" applyProtection="1">
      <alignment horizontal="right" vertical="center" wrapText="1" indent="1"/>
    </xf>
    <xf numFmtId="0" fontId="61" fillId="7" borderId="0" xfId="52" applyFont="1" applyFill="1" applyBorder="1" applyAlignment="1" applyProtection="1">
      <alignment horizontal="center" vertical="center" wrapText="1"/>
    </xf>
    <xf numFmtId="0" fontId="62" fillId="7" borderId="0" xfId="52" applyFont="1" applyFill="1" applyBorder="1" applyAlignment="1" applyProtection="1">
      <alignment vertical="center" wrapText="1"/>
    </xf>
    <xf numFmtId="14" fontId="57" fillId="7" borderId="0" xfId="52" applyNumberFormat="1" applyFont="1" applyFill="1" applyBorder="1" applyAlignment="1" applyProtection="1">
      <alignment horizontal="left" vertical="center" wrapText="1"/>
    </xf>
    <xf numFmtId="0" fontId="58" fillId="7" borderId="0" xfId="52" applyNumberFormat="1" applyFont="1" applyFill="1" applyBorder="1" applyAlignment="1" applyProtection="1">
      <alignment horizontal="center" vertical="center" wrapText="1"/>
    </xf>
    <xf numFmtId="0" fontId="57" fillId="7" borderId="0" xfId="52" applyNumberFormat="1" applyFont="1" applyFill="1" applyBorder="1" applyAlignment="1" applyProtection="1">
      <alignment horizontal="left" vertical="center" wrapText="1" indent="1"/>
    </xf>
    <xf numFmtId="0" fontId="57" fillId="7" borderId="0" xfId="52" applyFont="1" applyFill="1" applyBorder="1" applyAlignment="1" applyProtection="1">
      <alignment horizontal="center" vertical="center" wrapText="1"/>
    </xf>
    <xf numFmtId="0" fontId="63" fillId="7" borderId="0" xfId="52" applyFont="1" applyFill="1" applyBorder="1" applyAlignment="1" applyProtection="1">
      <alignment horizontal="center" vertical="center" wrapText="1"/>
    </xf>
    <xf numFmtId="14" fontId="63" fillId="7" borderId="0" xfId="52" applyNumberFormat="1" applyFont="1" applyFill="1" applyBorder="1" applyAlignment="1" applyProtection="1">
      <alignment horizontal="center" vertical="center" wrapText="1"/>
    </xf>
    <xf numFmtId="0" fontId="63" fillId="7" borderId="0" xfId="52" applyFont="1" applyFill="1" applyBorder="1" applyAlignment="1" applyProtection="1">
      <alignment vertical="center" wrapText="1"/>
    </xf>
    <xf numFmtId="0" fontId="64" fillId="7" borderId="0" xfId="52" applyFont="1" applyFill="1" applyBorder="1" applyAlignment="1" applyProtection="1">
      <alignment vertical="center" wrapText="1"/>
    </xf>
    <xf numFmtId="0" fontId="56" fillId="0" borderId="0" xfId="52" applyNumberFormat="1" applyFont="1" applyFill="1" applyAlignment="1" applyProtection="1">
      <alignment horizontal="left" vertical="center" wrapText="1"/>
    </xf>
    <xf numFmtId="0" fontId="55" fillId="0" borderId="0" xfId="52" applyFont="1" applyFill="1" applyAlignment="1" applyProtection="1">
      <alignment horizontal="left" vertical="center" wrapText="1"/>
    </xf>
    <xf numFmtId="0" fontId="55" fillId="0" borderId="0" xfId="52" applyFont="1" applyAlignment="1" applyProtection="1">
      <alignment vertical="center" wrapText="1"/>
    </xf>
    <xf numFmtId="0" fontId="55" fillId="0" borderId="0" xfId="52" applyFont="1" applyAlignment="1" applyProtection="1">
      <alignment horizontal="center" vertical="center" wrapText="1"/>
    </xf>
    <xf numFmtId="0" fontId="57" fillId="0" borderId="0" xfId="52" applyFont="1" applyBorder="1" applyAlignment="1" applyProtection="1">
      <alignment vertical="center" wrapText="1"/>
    </xf>
    <xf numFmtId="0" fontId="57" fillId="0" borderId="0" xfId="52" applyFont="1" applyAlignment="1" applyProtection="1">
      <alignment horizontal="right" vertical="center"/>
    </xf>
    <xf numFmtId="0" fontId="57" fillId="0" borderId="0" xfId="52" applyFont="1" applyAlignment="1" applyProtection="1">
      <alignment horizontal="center" vertical="center" wrapText="1"/>
    </xf>
    <xf numFmtId="49" fontId="6"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86" fillId="13" borderId="15" xfId="41" applyFont="1" applyFill="1" applyBorder="1" applyAlignment="1" applyProtection="1">
      <alignment horizontal="center" vertical="center" wrapText="1"/>
    </xf>
    <xf numFmtId="0" fontId="74" fillId="0" borderId="0" xfId="54" applyFont="1" applyFill="1" applyAlignment="1" applyProtection="1">
      <alignment horizontal="left" vertical="center" indent="1"/>
    </xf>
    <xf numFmtId="0" fontId="74" fillId="0" borderId="0" xfId="54" applyNumberFormat="1" applyFont="1" applyFill="1" applyAlignment="1" applyProtection="1">
      <alignment horizontal="left" vertical="center" indent="1"/>
    </xf>
    <xf numFmtId="14" fontId="6" fillId="8" borderId="5" xfId="53" applyNumberFormat="1" applyFont="1" applyFill="1" applyBorder="1" applyAlignment="1" applyProtection="1">
      <alignment horizontal="left" vertical="center" wrapText="1" indent="1"/>
    </xf>
    <xf numFmtId="0" fontId="29" fillId="0" borderId="0" xfId="54" applyFont="1" applyFill="1" applyBorder="1" applyAlignment="1" applyProtection="1">
      <alignment horizontal="center" vertical="top" wrapText="1"/>
    </xf>
    <xf numFmtId="0" fontId="74" fillId="0" borderId="24" xfId="54" applyFont="1" applyFill="1" applyBorder="1" applyAlignment="1" applyProtection="1">
      <alignment vertical="center"/>
    </xf>
    <xf numFmtId="0" fontId="6"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2" fillId="0" borderId="0" xfId="0" applyNumberFormat="1" applyFont="1" applyAlignment="1">
      <alignment vertical="center"/>
    </xf>
    <xf numFmtId="0" fontId="0" fillId="0" borderId="0" xfId="0" applyNumberFormat="1" applyFont="1" applyAlignment="1">
      <alignment vertical="center"/>
    </xf>
    <xf numFmtId="0" fontId="8" fillId="10" borderId="5" xfId="54" applyFont="1" applyFill="1" applyBorder="1" applyAlignment="1" applyProtection="1">
      <alignment horizontal="center" vertical="center" wrapText="1"/>
    </xf>
    <xf numFmtId="49" fontId="6" fillId="0" borderId="0" xfId="0" applyFont="1" applyFill="1" applyProtection="1">
      <alignment vertical="top"/>
    </xf>
    <xf numFmtId="0" fontId="8"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0" fillId="9" borderId="5" xfId="30" applyNumberFormat="1" applyFont="1" applyFill="1" applyBorder="1" applyAlignment="1" applyProtection="1">
      <alignment horizontal="left" vertical="center" wrapText="1"/>
      <protection locked="0"/>
    </xf>
    <xf numFmtId="0" fontId="6" fillId="0" borderId="5" xfId="47" applyFont="1" applyFill="1" applyBorder="1" applyAlignment="1" applyProtection="1">
      <alignment horizontal="left" vertical="center" wrapText="1" indent="1"/>
    </xf>
    <xf numFmtId="0" fontId="6" fillId="0" borderId="0" xfId="47" applyFont="1" applyFill="1" applyBorder="1" applyAlignment="1" applyProtection="1">
      <alignment horizontal="left" vertical="center" wrapText="1" indent="2"/>
    </xf>
    <xf numFmtId="0" fontId="6" fillId="0" borderId="0" xfId="53"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4"/>
    </xf>
    <xf numFmtId="49" fontId="6" fillId="13" borderId="25" xfId="54" applyNumberFormat="1" applyFont="1" applyFill="1" applyBorder="1" applyAlignment="1" applyProtection="1">
      <alignment horizontal="center" vertical="center" wrapText="1"/>
    </xf>
    <xf numFmtId="0" fontId="6" fillId="13" borderId="17" xfId="53" applyNumberFormat="1" applyFont="1" applyFill="1" applyBorder="1" applyAlignment="1" applyProtection="1">
      <alignment horizontal="left" vertical="center" wrapText="1"/>
    </xf>
    <xf numFmtId="49" fontId="6" fillId="13" borderId="18" xfId="54" applyNumberFormat="1" applyFont="1" applyFill="1" applyBorder="1" applyAlignment="1" applyProtection="1">
      <alignment vertical="center" wrapText="1"/>
    </xf>
    <xf numFmtId="49" fontId="6" fillId="13" borderId="19" xfId="54" applyNumberFormat="1" applyFont="1" applyFill="1" applyBorder="1" applyAlignment="1" applyProtection="1">
      <alignment horizontal="center" vertical="center" wrapText="1"/>
    </xf>
    <xf numFmtId="49" fontId="40" fillId="13" borderId="23" xfId="0" applyFont="1" applyFill="1" applyBorder="1" applyAlignment="1" applyProtection="1">
      <alignment horizontal="left" vertical="center" indent="3"/>
    </xf>
    <xf numFmtId="0" fontId="6" fillId="13" borderId="21" xfId="53" applyNumberFormat="1" applyFont="1" applyFill="1" applyBorder="1" applyAlignment="1" applyProtection="1">
      <alignment horizontal="left" vertical="center" wrapText="1"/>
    </xf>
    <xf numFmtId="0" fontId="6" fillId="0" borderId="5" xfId="33" applyFont="1" applyFill="1" applyBorder="1" applyAlignment="1" applyProtection="1">
      <alignment horizontal="center" vertical="center" wrapText="1"/>
    </xf>
    <xf numFmtId="49" fontId="6" fillId="0" borderId="16" xfId="49" applyNumberFormat="1" applyFont="1" applyFill="1" applyBorder="1" applyAlignment="1" applyProtection="1">
      <alignment horizontal="left" vertical="center" wrapText="1"/>
    </xf>
    <xf numFmtId="49" fontId="8" fillId="13" borderId="13" xfId="41" applyFont="1" applyFill="1" applyBorder="1" applyAlignment="1" applyProtection="1">
      <alignment horizontal="center" vertical="center"/>
    </xf>
    <xf numFmtId="49" fontId="40" fillId="13" borderId="14" xfId="41" applyFont="1" applyFill="1" applyBorder="1" applyAlignment="1" applyProtection="1">
      <alignment horizontal="left" vertical="center"/>
    </xf>
    <xf numFmtId="0" fontId="6" fillId="0" borderId="0" xfId="49" applyFont="1" applyAlignment="1" applyProtection="1"/>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65" fillId="7" borderId="0" xfId="52" applyFont="1" applyFill="1" applyBorder="1" applyAlignment="1" applyProtection="1">
      <alignment vertical="center" wrapText="1"/>
    </xf>
    <xf numFmtId="0" fontId="66" fillId="0" borderId="0" xfId="54" applyFont="1" applyFill="1" applyAlignment="1" applyProtection="1">
      <alignment vertical="center" wrapText="1"/>
    </xf>
    <xf numFmtId="0" fontId="66" fillId="0" borderId="0" xfId="32" applyFont="1" applyFill="1" applyBorder="1" applyAlignment="1" applyProtection="1">
      <alignment vertical="center" wrapText="1"/>
    </xf>
    <xf numFmtId="0" fontId="66" fillId="0" borderId="0" xfId="49" applyFont="1" applyProtection="1"/>
    <xf numFmtId="49" fontId="67" fillId="0" borderId="0" xfId="0" applyFont="1">
      <alignment vertical="top"/>
    </xf>
    <xf numFmtId="49" fontId="68"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6" fillId="0" borderId="0" xfId="52" applyNumberFormat="1" applyFont="1" applyFill="1" applyBorder="1" applyAlignment="1" applyProtection="1">
      <alignment horizontal="center" vertical="center" wrapText="1"/>
    </xf>
    <xf numFmtId="49" fontId="6" fillId="0" borderId="26" xfId="0" applyNumberFormat="1" applyFont="1" applyBorder="1" applyProtection="1">
      <alignment vertical="top"/>
    </xf>
    <xf numFmtId="49" fontId="6" fillId="0" borderId="26" xfId="0" applyNumberFormat="1" applyFont="1" applyBorder="1" applyAlignment="1" applyProtection="1">
      <alignment vertical="top" wrapText="1"/>
    </xf>
    <xf numFmtId="0" fontId="6" fillId="9" borderId="5" xfId="53" applyNumberFormat="1" applyFont="1" applyFill="1" applyBorder="1" applyAlignment="1" applyProtection="1">
      <alignment horizontal="left" vertical="center" wrapText="1"/>
      <protection locked="0"/>
    </xf>
    <xf numFmtId="0" fontId="35" fillId="7" borderId="0" xfId="43" applyNumberFormat="1" applyFont="1" applyFill="1" applyBorder="1" applyAlignment="1">
      <alignment horizontal="left" vertical="center" wrapText="1"/>
    </xf>
    <xf numFmtId="0" fontId="34" fillId="7" borderId="0" xfId="43" applyNumberFormat="1" applyFont="1" applyFill="1" applyBorder="1" applyAlignment="1">
      <alignment vertical="top" wrapText="1"/>
    </xf>
    <xf numFmtId="0" fontId="35" fillId="7" borderId="0" xfId="43" applyNumberFormat="1" applyFont="1" applyFill="1" applyBorder="1" applyAlignment="1">
      <alignment vertical="center" wrapText="1"/>
    </xf>
    <xf numFmtId="0" fontId="34" fillId="7" borderId="0" xfId="43" applyNumberFormat="1" applyFont="1" applyFill="1" applyBorder="1" applyAlignment="1">
      <alignment vertical="center" wrapText="1"/>
    </xf>
    <xf numFmtId="0" fontId="74" fillId="0" borderId="0" xfId="41" applyNumberFormat="1" applyFont="1">
      <alignment vertical="top"/>
    </xf>
    <xf numFmtId="49" fontId="74" fillId="0" borderId="0" xfId="41" applyNumberFormat="1" applyFont="1">
      <alignment vertical="top"/>
    </xf>
    <xf numFmtId="0" fontId="29"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19" fillId="10" borderId="5" xfId="54" applyFont="1" applyFill="1" applyBorder="1" applyAlignment="1" applyProtection="1">
      <alignment horizontal="center" vertical="center" wrapText="1"/>
    </xf>
    <xf numFmtId="49" fontId="6"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6" fillId="0" borderId="5" xfId="0" applyNumberFormat="1" applyFont="1" applyBorder="1" applyAlignment="1" applyProtection="1">
      <alignment horizontal="right" vertical="center"/>
    </xf>
    <xf numFmtId="0" fontId="102" fillId="0" borderId="0" xfId="0" applyNumberFormat="1" applyFont="1" applyAlignment="1">
      <alignment vertical="center"/>
    </xf>
    <xf numFmtId="49" fontId="56" fillId="0" borderId="0" xfId="53" applyNumberFormat="1" applyFont="1" applyFill="1" applyBorder="1" applyAlignment="1" applyProtection="1">
      <alignment horizontal="center" vertical="center" wrapText="1"/>
    </xf>
    <xf numFmtId="0" fontId="56" fillId="0" borderId="0" xfId="47" applyFont="1" applyFill="1" applyBorder="1" applyAlignment="1" applyProtection="1">
      <alignment vertical="center" wrapText="1"/>
    </xf>
    <xf numFmtId="49" fontId="56" fillId="0" borderId="0" xfId="53" applyNumberFormat="1" applyFont="1" applyFill="1" applyBorder="1" applyAlignment="1" applyProtection="1">
      <alignment vertical="center" wrapText="1"/>
    </xf>
    <xf numFmtId="0" fontId="56" fillId="0" borderId="0" xfId="47" applyNumberFormat="1" applyFont="1" applyFill="1" applyBorder="1" applyAlignment="1" applyProtection="1">
      <alignment vertical="center" wrapText="1"/>
    </xf>
    <xf numFmtId="49" fontId="103" fillId="0" borderId="0" xfId="53" applyNumberFormat="1" applyFont="1" applyFill="1" applyBorder="1" applyAlignment="1" applyProtection="1">
      <alignment vertical="center" wrapText="1"/>
    </xf>
    <xf numFmtId="0" fontId="56" fillId="0" borderId="0" xfId="47" applyFont="1" applyFill="1" applyBorder="1" applyAlignment="1" applyProtection="1">
      <alignment horizontal="right" vertical="center" wrapText="1"/>
    </xf>
    <xf numFmtId="0" fontId="102" fillId="0" borderId="0" xfId="0" applyNumberFormat="1" applyFont="1" applyBorder="1" applyAlignment="1">
      <alignment vertical="center"/>
    </xf>
    <xf numFmtId="49" fontId="0" fillId="0" borderId="0" xfId="0" applyBorder="1">
      <alignment vertical="top"/>
    </xf>
    <xf numFmtId="0" fontId="74" fillId="0" borderId="0" xfId="0" applyNumberFormat="1" applyFont="1" applyAlignment="1">
      <alignment vertical="center"/>
    </xf>
    <xf numFmtId="49" fontId="6" fillId="11" borderId="5" xfId="53" applyNumberFormat="1" applyFont="1" applyFill="1" applyBorder="1" applyAlignment="1" applyProtection="1">
      <alignment horizontal="center" vertical="center" wrapText="1"/>
    </xf>
    <xf numFmtId="0" fontId="6" fillId="7" borderId="26" xfId="54" applyFont="1" applyFill="1" applyBorder="1" applyAlignment="1" applyProtection="1">
      <alignment horizontal="center" vertical="center" wrapText="1"/>
    </xf>
    <xf numFmtId="0" fontId="6" fillId="7" borderId="28" xfId="54" applyFont="1" applyFill="1" applyBorder="1" applyAlignment="1" applyProtection="1">
      <alignment horizontal="center" vertical="center" wrapText="1"/>
    </xf>
    <xf numFmtId="0" fontId="6" fillId="7" borderId="16" xfId="54" applyFont="1" applyFill="1" applyBorder="1" applyAlignment="1" applyProtection="1">
      <alignment horizontal="center"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49" fontId="6" fillId="0" borderId="0" xfId="0" applyNumberFormat="1" applyFont="1" applyProtection="1">
      <alignment vertical="top"/>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0" fontId="6" fillId="0" borderId="0" xfId="54" applyFont="1" applyFill="1" applyBorder="1" applyAlignment="1" applyProtection="1">
      <alignment vertical="center" wrapText="1"/>
    </xf>
    <xf numFmtId="0" fontId="18" fillId="0" borderId="0" xfId="54" applyFont="1" applyFill="1" applyBorder="1" applyAlignment="1" applyProtection="1">
      <alignment vertical="center" wrapText="1"/>
    </xf>
    <xf numFmtId="0" fontId="6" fillId="0" borderId="0" xfId="47" applyFont="1" applyFill="1" applyBorder="1" applyAlignment="1" applyProtection="1">
      <alignment horizontal="left" vertical="center" wrapText="1"/>
    </xf>
    <xf numFmtId="0" fontId="29" fillId="7" borderId="0" xfId="33" applyNumberFormat="1" applyFont="1" applyFill="1" applyBorder="1" applyAlignment="1" applyProtection="1">
      <alignment horizontal="center" vertical="center" wrapText="1"/>
    </xf>
    <xf numFmtId="0" fontId="6" fillId="0" borderId="0" xfId="47" applyFont="1" applyFill="1" applyBorder="1" applyAlignment="1" applyProtection="1">
      <alignment horizontal="right" vertical="center" wrapText="1"/>
    </xf>
    <xf numFmtId="0" fontId="73" fillId="7" borderId="0" xfId="54" applyFont="1" applyFill="1" applyBorder="1" applyAlignment="1" applyProtection="1">
      <alignment vertical="center" wrapText="1"/>
    </xf>
    <xf numFmtId="0" fontId="6"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6" fillId="0" borderId="5" xfId="30" applyNumberFormat="1"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indent="7"/>
    </xf>
    <xf numFmtId="0" fontId="74" fillId="7" borderId="0" xfId="33" applyNumberFormat="1" applyFont="1" applyFill="1" applyBorder="1" applyAlignment="1" applyProtection="1">
      <alignment horizontal="center" vertical="center" wrapText="1"/>
    </xf>
    <xf numFmtId="49" fontId="74" fillId="7" borderId="0" xfId="33" applyNumberFormat="1" applyFont="1" applyFill="1" applyBorder="1" applyAlignment="1" applyProtection="1">
      <alignment horizontal="center" vertical="center" wrapText="1"/>
    </xf>
    <xf numFmtId="0" fontId="18" fillId="0" borderId="0" xfId="55" applyFont="1" applyBorder="1" applyAlignment="1">
      <alignment horizontal="center" vertical="center" wrapText="1"/>
    </xf>
    <xf numFmtId="0" fontId="6"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74" fillId="0" borderId="0" xfId="54" applyFont="1" applyFill="1" applyAlignment="1" applyProtection="1">
      <alignment vertical="center" wrapText="1"/>
    </xf>
    <xf numFmtId="49" fontId="74" fillId="0" borderId="0" xfId="0" applyFont="1">
      <alignment vertical="top"/>
    </xf>
    <xf numFmtId="0" fontId="6" fillId="7" borderId="17" xfId="54" applyFont="1" applyFill="1" applyBorder="1" applyAlignment="1" applyProtection="1">
      <alignment vertical="center" wrapText="1"/>
    </xf>
    <xf numFmtId="0" fontId="74" fillId="0" borderId="0" xfId="53" applyNumberFormat="1" applyFont="1" applyFill="1" applyBorder="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6" fillId="0" borderId="5" xfId="54" applyFont="1" applyFill="1" applyBorder="1" applyAlignment="1" applyProtection="1">
      <alignment horizontal="left" vertical="center" wrapText="1"/>
    </xf>
    <xf numFmtId="0" fontId="6" fillId="7" borderId="5" xfId="54" applyFont="1" applyFill="1" applyBorder="1" applyAlignment="1" applyProtection="1">
      <alignment horizontal="left" vertical="center" wrapText="1"/>
    </xf>
    <xf numFmtId="49" fontId="74" fillId="7" borderId="15" xfId="33" applyNumberFormat="1" applyFont="1" applyFill="1" applyBorder="1" applyAlignment="1" applyProtection="1">
      <alignment horizontal="center" vertical="center" wrapText="1"/>
    </xf>
    <xf numFmtId="49" fontId="72" fillId="0" borderId="0" xfId="54" applyNumberFormat="1" applyFont="1" applyFill="1" applyAlignment="1" applyProtection="1">
      <alignment vertical="center" wrapText="1"/>
    </xf>
    <xf numFmtId="0" fontId="72" fillId="0" borderId="0" xfId="0" applyNumberFormat="1" applyFont="1" applyFill="1" applyBorder="1" applyAlignment="1">
      <alignment vertical="center"/>
    </xf>
    <xf numFmtId="49" fontId="37" fillId="0" borderId="5" xfId="53" applyNumberFormat="1" applyFont="1" applyFill="1" applyBorder="1" applyAlignment="1" applyProtection="1">
      <alignment vertical="center" wrapText="1"/>
    </xf>
    <xf numFmtId="0" fontId="6"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6"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74" fillId="0" borderId="0" xfId="54" applyNumberFormat="1" applyFont="1" applyFill="1" applyAlignment="1" applyProtection="1">
      <alignment vertical="center"/>
    </xf>
    <xf numFmtId="0" fontId="104" fillId="0" borderId="0" xfId="0" applyNumberFormat="1" applyFont="1" applyFill="1" applyBorder="1" applyAlignment="1">
      <alignment vertical="center"/>
    </xf>
    <xf numFmtId="0" fontId="6" fillId="7" borderId="26" xfId="54" applyFont="1" applyFill="1" applyBorder="1" applyAlignment="1" applyProtection="1">
      <alignment vertical="center" wrapText="1"/>
    </xf>
    <xf numFmtId="0" fontId="6" fillId="7" borderId="28" xfId="54" applyFont="1" applyFill="1" applyBorder="1" applyAlignment="1" applyProtection="1">
      <alignment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6" fillId="0" borderId="0" xfId="0" applyNumberFormat="1" applyFont="1" applyProtection="1">
      <alignment vertical="top"/>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0" fontId="6" fillId="0" borderId="0" xfId="54" applyFont="1" applyFill="1" applyBorder="1" applyAlignment="1" applyProtection="1">
      <alignment vertical="center" wrapText="1"/>
    </xf>
    <xf numFmtId="0" fontId="0" fillId="0" borderId="0" xfId="0" applyNumberFormat="1" applyAlignment="1">
      <alignment vertical="center"/>
    </xf>
    <xf numFmtId="0" fontId="6"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6" fillId="7" borderId="5" xfId="30" applyNumberFormat="1" applyFont="1" applyFill="1" applyBorder="1" applyAlignment="1" applyProtection="1">
      <alignment horizontal="right" vertical="center" wrapText="1"/>
    </xf>
    <xf numFmtId="49" fontId="28" fillId="13" borderId="13" xfId="0" applyFont="1" applyFill="1" applyBorder="1" applyAlignment="1" applyProtection="1">
      <alignment horizontal="center" vertical="center"/>
    </xf>
    <xf numFmtId="49" fontId="6" fillId="7" borderId="5" xfId="54" applyNumberFormat="1" applyFont="1" applyFill="1" applyBorder="1" applyAlignment="1" applyProtection="1">
      <alignment horizontal="center" vertical="center" wrapText="1"/>
    </xf>
    <xf numFmtId="0" fontId="6" fillId="0" borderId="5" xfId="47" applyFont="1" applyFill="1" applyBorder="1" applyAlignment="1" applyProtection="1">
      <alignment horizontal="center" vertical="center" wrapText="1"/>
    </xf>
    <xf numFmtId="0" fontId="40" fillId="13" borderId="15" xfId="0" applyNumberFormat="1" applyFont="1" applyFill="1" applyBorder="1" applyAlignment="1" applyProtection="1">
      <alignment horizontal="left" vertical="center"/>
    </xf>
    <xf numFmtId="49" fontId="6" fillId="0" borderId="5" xfId="53" applyNumberFormat="1" applyFont="1" applyFill="1" applyBorder="1" applyAlignment="1" applyProtection="1">
      <alignment horizontal="center" vertical="center" wrapText="1"/>
    </xf>
    <xf numFmtId="0" fontId="37" fillId="0" borderId="5" xfId="51" applyFont="1" applyFill="1" applyBorder="1" applyAlignment="1" applyProtection="1">
      <alignment vertical="center" wrapText="1"/>
    </xf>
    <xf numFmtId="49" fontId="6" fillId="0" borderId="5" xfId="0" applyNumberFormat="1" applyFont="1" applyBorder="1" applyProtection="1">
      <alignment vertical="top"/>
    </xf>
    <xf numFmtId="49" fontId="28" fillId="13" borderId="15" xfId="0" applyFont="1" applyFill="1" applyBorder="1" applyAlignment="1" applyProtection="1">
      <alignment horizontal="left" vertical="center"/>
    </xf>
    <xf numFmtId="0" fontId="6" fillId="7" borderId="5" xfId="54" applyNumberFormat="1" applyFont="1" applyFill="1" applyBorder="1" applyAlignment="1" applyProtection="1">
      <alignment horizontal="left" vertical="center" wrapText="1" indent="1"/>
    </xf>
    <xf numFmtId="0" fontId="6" fillId="7" borderId="5" xfId="54" applyNumberFormat="1" applyFont="1" applyFill="1" applyBorder="1" applyAlignment="1" applyProtection="1">
      <alignment horizontal="left" vertical="center" wrapText="1" indent="2"/>
    </xf>
    <xf numFmtId="0" fontId="6" fillId="7" borderId="5" xfId="54" applyNumberFormat="1" applyFont="1" applyFill="1" applyBorder="1" applyAlignment="1" applyProtection="1">
      <alignment horizontal="left" vertical="center" wrapText="1" indent="3"/>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0" fontId="6" fillId="0" borderId="0" xfId="47" applyFont="1" applyFill="1" applyBorder="1" applyAlignment="1" applyProtection="1">
      <alignment vertical="center" wrapText="1"/>
    </xf>
    <xf numFmtId="49" fontId="6" fillId="0" borderId="0" xfId="53"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indent="4"/>
    </xf>
    <xf numFmtId="0" fontId="6" fillId="7" borderId="5" xfId="54" applyNumberFormat="1" applyFont="1" applyFill="1" applyBorder="1" applyAlignment="1" applyProtection="1">
      <alignment horizontal="left" vertical="center" wrapText="1" indent="5"/>
    </xf>
    <xf numFmtId="49" fontId="40" fillId="13" borderId="15" xfId="0" applyFont="1" applyFill="1" applyBorder="1" applyAlignment="1" applyProtection="1">
      <alignment horizontal="left" vertical="center" indent="5"/>
    </xf>
    <xf numFmtId="49" fontId="40" fillId="13" borderId="15" xfId="0" applyFont="1" applyFill="1" applyBorder="1" applyAlignment="1" applyProtection="1">
      <alignment horizontal="left" vertical="center" indent="6"/>
    </xf>
    <xf numFmtId="49" fontId="40" fillId="13" borderId="15" xfId="0" applyFont="1" applyFill="1" applyBorder="1" applyAlignment="1" applyProtection="1">
      <alignment horizontal="left" vertical="center" indent="1"/>
    </xf>
    <xf numFmtId="0" fontId="6" fillId="0" borderId="5" xfId="54" applyFont="1" applyFill="1" applyBorder="1" applyAlignment="1" applyProtection="1">
      <alignment vertical="center" wrapText="1"/>
    </xf>
    <xf numFmtId="49" fontId="6" fillId="13" borderId="14"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0" fontId="6" fillId="0" borderId="0" xfId="47" applyFont="1" applyFill="1" applyBorder="1" applyAlignment="1" applyProtection="1">
      <alignment horizontal="right" vertical="center" wrapText="1"/>
    </xf>
    <xf numFmtId="0" fontId="18" fillId="0" borderId="0" xfId="32" applyFont="1" applyFill="1" applyBorder="1" applyAlignment="1" applyProtection="1">
      <alignment vertical="center" wrapText="1"/>
    </xf>
    <xf numFmtId="0" fontId="73"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6"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0" fillId="13" borderId="13" xfId="0" applyFont="1" applyFill="1" applyBorder="1" applyAlignment="1" applyProtection="1">
      <alignment vertical="center" wrapText="1"/>
    </xf>
    <xf numFmtId="49" fontId="40" fillId="13" borderId="15" xfId="0" applyFont="1" applyFill="1" applyBorder="1" applyAlignment="1" applyProtection="1">
      <alignment vertical="center"/>
    </xf>
    <xf numFmtId="49" fontId="40" fillId="13" borderId="15" xfId="0" applyFont="1" applyFill="1" applyBorder="1" applyAlignment="1" applyProtection="1">
      <alignment vertical="center" wrapText="1"/>
    </xf>
    <xf numFmtId="49" fontId="40" fillId="13" borderId="17" xfId="0" applyFont="1" applyFill="1" applyBorder="1" applyAlignment="1" applyProtection="1">
      <alignment horizontal="left" vertical="center" indent="2"/>
    </xf>
    <xf numFmtId="0" fontId="6" fillId="7" borderId="5" xfId="54" applyFont="1" applyFill="1" applyBorder="1" applyAlignment="1" applyProtection="1">
      <alignment vertical="center" wrapText="1"/>
    </xf>
    <xf numFmtId="0" fontId="18" fillId="0" borderId="0" xfId="55" applyFont="1" applyBorder="1" applyAlignment="1">
      <alignment horizontal="center" vertical="center" wrapText="1"/>
    </xf>
    <xf numFmtId="0" fontId="6" fillId="0" borderId="5" xfId="53" applyNumberFormat="1" applyFont="1" applyFill="1" applyBorder="1" applyAlignment="1" applyProtection="1">
      <alignment vertical="center" wrapText="1"/>
    </xf>
    <xf numFmtId="0" fontId="6" fillId="0" borderId="5" xfId="54" applyNumberFormat="1" applyFont="1" applyFill="1" applyBorder="1" applyAlignment="1" applyProtection="1">
      <alignment vertical="center" wrapText="1"/>
    </xf>
    <xf numFmtId="0" fontId="6" fillId="0" borderId="0" xfId="53" applyNumberFormat="1" applyFont="1" applyFill="1" applyBorder="1" applyAlignment="1" applyProtection="1">
      <alignment vertical="center" wrapText="1"/>
    </xf>
    <xf numFmtId="0" fontId="6" fillId="0" borderId="0" xfId="54" applyNumberFormat="1" applyFont="1" applyFill="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4" applyFont="1" applyFill="1" applyAlignment="1" applyProtection="1">
      <alignment vertical="center" wrapText="1"/>
    </xf>
    <xf numFmtId="49" fontId="6" fillId="0" borderId="5" xfId="53" applyNumberFormat="1" applyFont="1" applyFill="1" applyBorder="1" applyAlignment="1" applyProtection="1">
      <alignment vertical="center" wrapText="1"/>
    </xf>
    <xf numFmtId="49" fontId="74" fillId="0" borderId="0" xfId="0" applyFont="1">
      <alignment vertical="top"/>
    </xf>
    <xf numFmtId="0" fontId="74" fillId="0" borderId="0" xfId="53" applyNumberFormat="1" applyFont="1" applyFill="1" applyBorder="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49" fontId="6" fillId="0" borderId="5" xfId="33"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49" fontId="6" fillId="0" borderId="0" xfId="54" applyNumberFormat="1" applyFont="1" applyFill="1" applyBorder="1" applyAlignment="1" applyProtection="1">
      <alignment vertical="center" wrapText="1"/>
    </xf>
    <xf numFmtId="49" fontId="74" fillId="0" borderId="0" xfId="0" applyNumberFormat="1" applyFont="1" applyFill="1" applyAlignment="1" applyProtection="1">
      <alignment vertical="center"/>
    </xf>
    <xf numFmtId="49" fontId="74"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47" fillId="0" borderId="0" xfId="47"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xf>
    <xf numFmtId="49" fontId="40" fillId="13" borderId="13" xfId="0" applyFont="1" applyFill="1" applyBorder="1" applyAlignment="1" applyProtection="1">
      <alignment horizontal="left" vertical="center"/>
    </xf>
    <xf numFmtId="49" fontId="40" fillId="13" borderId="13" xfId="0" applyFont="1" applyFill="1" applyBorder="1" applyAlignment="1" applyProtection="1">
      <alignment horizontal="left" vertical="center" indent="1"/>
    </xf>
    <xf numFmtId="4" fontId="75" fillId="13" borderId="14" xfId="0" applyNumberFormat="1" applyFont="1" applyFill="1" applyBorder="1" applyAlignment="1" applyProtection="1">
      <alignment horizontal="right"/>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6" fillId="0" borderId="5" xfId="47" applyNumberFormat="1" applyFont="1" applyFill="1" applyBorder="1" applyAlignment="1" applyProtection="1">
      <alignment horizontal="center" vertical="center" wrapText="1"/>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13" borderId="14"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horizontal="center" vertical="center" wrapText="1"/>
    </xf>
    <xf numFmtId="0" fontId="6" fillId="0" borderId="23" xfId="47" applyFont="1" applyFill="1" applyBorder="1" applyAlignment="1" applyProtection="1">
      <alignment horizontal="left" vertical="center" wrapText="1" indent="2"/>
    </xf>
    <xf numFmtId="0" fontId="6" fillId="0" borderId="23"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6" fillId="0" borderId="5" xfId="54" applyNumberFormat="1" applyFont="1" applyFill="1" applyBorder="1" applyAlignment="1" applyProtection="1">
      <alignment vertical="top" wrapText="1"/>
    </xf>
    <xf numFmtId="0" fontId="6" fillId="0" borderId="5" xfId="54"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1"/>
    </xf>
    <xf numFmtId="0" fontId="6" fillId="0" borderId="5" xfId="47" applyFont="1" applyFill="1" applyBorder="1" applyAlignment="1" applyProtection="1">
      <alignment horizontal="left" vertical="center" wrapText="1" indent="4"/>
    </xf>
    <xf numFmtId="49" fontId="6" fillId="13" borderId="25" xfId="54" applyNumberFormat="1" applyFont="1" applyFill="1" applyBorder="1" applyAlignment="1" applyProtection="1">
      <alignment horizontal="center" vertical="center" wrapText="1"/>
    </xf>
    <xf numFmtId="0" fontId="6" fillId="13" borderId="17" xfId="53" applyNumberFormat="1" applyFont="1" applyFill="1" applyBorder="1" applyAlignment="1" applyProtection="1">
      <alignment horizontal="left" vertical="center" wrapText="1"/>
    </xf>
    <xf numFmtId="49" fontId="6" fillId="13" borderId="18" xfId="54" applyNumberFormat="1" applyFont="1" applyFill="1" applyBorder="1" applyAlignment="1" applyProtection="1">
      <alignment vertical="center" wrapText="1"/>
    </xf>
    <xf numFmtId="49" fontId="29" fillId="7" borderId="15" xfId="33" applyNumberFormat="1" applyFont="1" applyFill="1" applyBorder="1" applyAlignment="1" applyProtection="1">
      <alignment horizontal="center" vertical="center" wrapText="1"/>
    </xf>
    <xf numFmtId="0" fontId="29" fillId="7" borderId="15" xfId="33" applyNumberFormat="1" applyFont="1" applyFill="1" applyBorder="1" applyAlignment="1" applyProtection="1">
      <alignment horizontal="center" vertical="center" wrapText="1"/>
    </xf>
    <xf numFmtId="0" fontId="74" fillId="7" borderId="15" xfId="33" applyNumberFormat="1" applyFont="1" applyFill="1" applyBorder="1" applyAlignment="1" applyProtection="1">
      <alignment horizontal="center" vertical="center" wrapText="1"/>
    </xf>
    <xf numFmtId="0" fontId="66" fillId="0" borderId="0" xfId="54" applyFont="1" applyFill="1" applyAlignment="1" applyProtection="1">
      <alignment vertical="center" wrapText="1"/>
    </xf>
    <xf numFmtId="0" fontId="6" fillId="0" borderId="5" xfId="47" applyFont="1" applyFill="1" applyBorder="1" applyAlignment="1" applyProtection="1">
      <alignment vertical="center" wrapText="1"/>
    </xf>
    <xf numFmtId="0" fontId="102" fillId="0" borderId="0" xfId="0" applyNumberFormat="1" applyFont="1" applyAlignment="1">
      <alignment vertical="center"/>
    </xf>
    <xf numFmtId="49" fontId="56" fillId="0" borderId="0" xfId="53" applyNumberFormat="1" applyFont="1" applyFill="1" applyBorder="1" applyAlignment="1" applyProtection="1">
      <alignment horizontal="center" vertical="center" wrapText="1"/>
    </xf>
    <xf numFmtId="0" fontId="56" fillId="0" borderId="0" xfId="47" applyFont="1" applyFill="1" applyBorder="1" applyAlignment="1" applyProtection="1">
      <alignment vertical="center" wrapText="1"/>
    </xf>
    <xf numFmtId="0" fontId="102" fillId="0" borderId="0" xfId="0" applyNumberFormat="1" applyFont="1" applyBorder="1" applyAlignment="1">
      <alignment vertical="center"/>
    </xf>
    <xf numFmtId="0" fontId="6" fillId="0" borderId="5" xfId="54" applyNumberFormat="1" applyFont="1" applyFill="1" applyBorder="1" applyAlignment="1" applyProtection="1">
      <alignment horizontal="left" vertical="center" wrapText="1" indent="6"/>
    </xf>
    <xf numFmtId="49" fontId="29" fillId="7" borderId="23" xfId="33" applyNumberFormat="1" applyFont="1" applyFill="1" applyBorder="1" applyAlignment="1" applyProtection="1">
      <alignment horizontal="center" vertical="center" wrapText="1"/>
    </xf>
    <xf numFmtId="0" fontId="29" fillId="7" borderId="23" xfId="33" applyNumberFormat="1" applyFont="1" applyFill="1" applyBorder="1" applyAlignment="1" applyProtection="1">
      <alignment horizontal="center" vertical="center" wrapText="1"/>
    </xf>
    <xf numFmtId="0" fontId="74" fillId="7" borderId="23" xfId="33" applyNumberFormat="1" applyFont="1" applyFill="1" applyBorder="1" applyAlignment="1" applyProtection="1">
      <alignment horizontal="center" vertical="center" wrapText="1"/>
    </xf>
    <xf numFmtId="49" fontId="6" fillId="11" borderId="5" xfId="53" applyNumberFormat="1" applyFont="1" applyFill="1" applyBorder="1" applyAlignment="1" applyProtection="1">
      <alignment horizontal="center" vertical="center" wrapText="1"/>
    </xf>
    <xf numFmtId="0" fontId="74" fillId="7" borderId="0" xfId="33" applyNumberFormat="1" applyFont="1" applyFill="1" applyBorder="1" applyAlignment="1" applyProtection="1">
      <alignment horizontal="center" vertical="center" wrapText="1"/>
    </xf>
    <xf numFmtId="0" fontId="6"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6" fillId="12" borderId="23" xfId="45" applyFont="1" applyFill="1" applyBorder="1" applyAlignment="1" applyProtection="1">
      <alignment horizontal="center" vertical="center" wrapText="1"/>
    </xf>
    <xf numFmtId="0" fontId="6" fillId="0" borderId="13" xfId="53" applyFont="1" applyBorder="1" applyAlignment="1" applyProtection="1">
      <alignment horizontal="left" vertical="center"/>
    </xf>
    <xf numFmtId="49" fontId="6" fillId="0" borderId="13" xfId="0" applyNumberFormat="1" applyFont="1" applyBorder="1" applyProtection="1">
      <alignment vertical="top"/>
    </xf>
    <xf numFmtId="49" fontId="37" fillId="0" borderId="13" xfId="0" applyNumberFormat="1" applyFont="1" applyBorder="1" applyProtection="1">
      <alignment vertical="top"/>
    </xf>
    <xf numFmtId="0" fontId="37" fillId="0" borderId="13" xfId="53" applyFont="1" applyBorder="1" applyAlignment="1" applyProtection="1">
      <alignment horizontal="left" vertical="center"/>
    </xf>
    <xf numFmtId="49" fontId="6" fillId="0" borderId="45" xfId="0" applyNumberFormat="1" applyFont="1" applyBorder="1" applyAlignment="1" applyProtection="1">
      <alignment vertical="center" wrapText="1"/>
    </xf>
    <xf numFmtId="0" fontId="6" fillId="0" borderId="16" xfId="54" applyFont="1" applyFill="1" applyBorder="1" applyAlignment="1" applyProtection="1">
      <alignment vertical="center" wrapText="1"/>
    </xf>
    <xf numFmtId="0" fontId="6" fillId="0" borderId="28" xfId="54" applyFont="1" applyFill="1" applyBorder="1" applyAlignment="1" applyProtection="1">
      <alignment vertical="center" wrapText="1"/>
    </xf>
    <xf numFmtId="0" fontId="6" fillId="0" borderId="26" xfId="54" applyFont="1" applyFill="1" applyBorder="1" applyAlignment="1" applyProtection="1">
      <alignment vertical="center" wrapText="1"/>
    </xf>
    <xf numFmtId="0" fontId="18" fillId="0" borderId="0" xfId="55" applyFont="1" applyFill="1" applyBorder="1" applyAlignment="1">
      <alignment vertical="center" wrapText="1"/>
    </xf>
    <xf numFmtId="49" fontId="37" fillId="13" borderId="14" xfId="53" applyNumberFormat="1" applyFont="1" applyFill="1" applyBorder="1" applyAlignment="1" applyProtection="1">
      <alignment horizontal="center" vertical="center" wrapText="1"/>
    </xf>
    <xf numFmtId="0" fontId="103" fillId="0" borderId="0" xfId="47" applyFont="1" applyFill="1" applyBorder="1" applyAlignment="1" applyProtection="1">
      <alignment horizontal="left" vertical="center" wrapText="1"/>
    </xf>
    <xf numFmtId="49" fontId="74" fillId="7" borderId="23" xfId="33" applyNumberFormat="1" applyFont="1" applyFill="1" applyBorder="1" applyAlignment="1" applyProtection="1">
      <alignment horizontal="center" vertical="center" wrapText="1"/>
    </xf>
    <xf numFmtId="49" fontId="6" fillId="7" borderId="5" xfId="53" applyNumberFormat="1" applyFont="1" applyFill="1" applyBorder="1" applyAlignment="1" applyProtection="1">
      <alignment horizontal="center" vertical="center" wrapText="1"/>
    </xf>
    <xf numFmtId="167" fontId="0" fillId="9" borderId="5" xfId="0" applyNumberFormat="1" applyFill="1" applyBorder="1" applyAlignment="1" applyProtection="1">
      <alignment horizontal="right" vertical="center"/>
      <protection locked="0"/>
    </xf>
    <xf numFmtId="4" fontId="0" fillId="13" borderId="13" xfId="0" applyNumberFormat="1" applyFill="1" applyBorder="1" applyAlignment="1" applyProtection="1">
      <alignment horizontal="right" vertical="center"/>
    </xf>
    <xf numFmtId="0" fontId="29" fillId="7" borderId="0" xfId="33" applyNumberFormat="1" applyFont="1" applyFill="1" applyBorder="1" applyAlignment="1" applyProtection="1">
      <alignment vertical="center" wrapText="1"/>
    </xf>
    <xf numFmtId="0" fontId="29" fillId="7" borderId="0" xfId="33" applyNumberFormat="1" applyFont="1" applyFill="1" applyBorder="1" applyAlignment="1" applyProtection="1">
      <alignment horizontal="left" vertical="center" wrapText="1" indent="2"/>
    </xf>
    <xf numFmtId="49" fontId="40" fillId="0" borderId="0" xfId="0" applyFont="1" applyFill="1" applyBorder="1" applyAlignment="1" applyProtection="1">
      <alignment horizontal="left" vertical="center"/>
    </xf>
    <xf numFmtId="49" fontId="40" fillId="0" borderId="0" xfId="0" applyFont="1" applyFill="1" applyBorder="1" applyAlignment="1" applyProtection="1">
      <alignment horizontal="left" vertical="center" indent="2"/>
    </xf>
    <xf numFmtId="49" fontId="28"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37" fillId="0" borderId="0" xfId="53" applyNumberFormat="1" applyFont="1" applyFill="1" applyBorder="1" applyAlignment="1" applyProtection="1">
      <alignment horizontal="center" vertical="center" wrapText="1"/>
    </xf>
    <xf numFmtId="49" fontId="11" fillId="0" borderId="0" xfId="0" applyFont="1" applyFill="1" applyProtection="1">
      <alignment vertical="top"/>
    </xf>
    <xf numFmtId="49" fontId="32" fillId="0" borderId="0" xfId="0" applyFont="1" applyFill="1" applyBorder="1" applyProtection="1">
      <alignment vertical="top"/>
    </xf>
    <xf numFmtId="4" fontId="6" fillId="9" borderId="5" xfId="30" applyNumberFormat="1" applyFont="1" applyFill="1" applyBorder="1" applyAlignment="1" applyProtection="1">
      <alignment horizontal="right" vertical="center" wrapText="1"/>
      <protection locked="0"/>
    </xf>
    <xf numFmtId="49" fontId="0" fillId="0" borderId="0" xfId="0">
      <alignment vertical="top"/>
    </xf>
    <xf numFmtId="0" fontId="6" fillId="0" borderId="0" xfId="54" applyFont="1" applyFill="1" applyAlignment="1" applyProtection="1">
      <alignment vertical="center" wrapText="1"/>
    </xf>
    <xf numFmtId="0" fontId="32" fillId="7" borderId="0" xfId="54" applyFont="1" applyFill="1" applyBorder="1" applyAlignment="1" applyProtection="1">
      <alignment vertical="center" wrapText="1"/>
    </xf>
    <xf numFmtId="49" fontId="6" fillId="0" borderId="0" xfId="54" applyNumberFormat="1" applyFont="1" applyFill="1" applyAlignment="1" applyProtection="1">
      <alignment vertical="center" wrapText="1"/>
    </xf>
    <xf numFmtId="49" fontId="28" fillId="13" borderId="13" xfId="0" applyFont="1" applyFill="1" applyBorder="1" applyAlignment="1" applyProtection="1">
      <alignment horizontal="center" vertical="center"/>
    </xf>
    <xf numFmtId="49" fontId="6" fillId="7" borderId="5" xfId="54" applyNumberFormat="1" applyFont="1" applyFill="1" applyBorder="1" applyAlignment="1" applyProtection="1">
      <alignment horizontal="center" vertical="center" wrapText="1"/>
    </xf>
    <xf numFmtId="49" fontId="6" fillId="0" borderId="5" xfId="53" applyNumberFormat="1" applyFont="1" applyFill="1" applyBorder="1" applyAlignment="1" applyProtection="1">
      <alignment horizontal="center" vertical="center" wrapText="1"/>
    </xf>
    <xf numFmtId="49" fontId="28" fillId="13" borderId="15" xfId="0" applyFont="1" applyFill="1" applyBorder="1" applyAlignment="1" applyProtection="1">
      <alignment horizontal="left" vertical="center"/>
    </xf>
    <xf numFmtId="0" fontId="6" fillId="7" borderId="5" xfId="54" applyNumberFormat="1" applyFont="1" applyFill="1" applyBorder="1" applyAlignment="1" applyProtection="1">
      <alignment horizontal="left" vertical="center" wrapText="1" indent="1"/>
    </xf>
    <xf numFmtId="0" fontId="6" fillId="7" borderId="5" xfId="54" applyNumberFormat="1" applyFont="1" applyFill="1" applyBorder="1" applyAlignment="1" applyProtection="1">
      <alignment horizontal="left" vertical="center" wrapText="1" indent="2"/>
    </xf>
    <xf numFmtId="0" fontId="6" fillId="7" borderId="5" xfId="54" applyNumberFormat="1" applyFont="1" applyFill="1" applyBorder="1" applyAlignment="1" applyProtection="1">
      <alignment horizontal="left" vertical="center" wrapText="1" indent="3"/>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49" fontId="40" fillId="13" borderId="15" xfId="0" applyFont="1" applyFill="1" applyBorder="1" applyAlignment="1" applyProtection="1">
      <alignment horizontal="left" vertical="center" indent="1"/>
    </xf>
    <xf numFmtId="49" fontId="6" fillId="13" borderId="14"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49" fontId="6"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0" fillId="13" borderId="13" xfId="0" applyFont="1" applyFill="1" applyBorder="1" applyAlignment="1" applyProtection="1">
      <alignment vertical="center" wrapText="1"/>
    </xf>
    <xf numFmtId="49" fontId="40" fillId="13" borderId="15" xfId="0" applyFont="1" applyFill="1" applyBorder="1" applyAlignment="1" applyProtection="1">
      <alignment vertical="center"/>
    </xf>
    <xf numFmtId="49" fontId="40" fillId="13" borderId="15" xfId="0" applyFont="1" applyFill="1" applyBorder="1" applyAlignment="1" applyProtection="1">
      <alignment vertical="center" wrapText="1"/>
    </xf>
    <xf numFmtId="4" fontId="6" fillId="0" borderId="5" xfId="30" applyNumberFormat="1"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indent="7"/>
    </xf>
    <xf numFmtId="0" fontId="6" fillId="0" borderId="5" xfId="54" applyNumberFormat="1" applyFont="1" applyFill="1" applyBorder="1" applyAlignment="1" applyProtection="1">
      <alignment horizontal="left" vertical="center" wrapText="1"/>
    </xf>
    <xf numFmtId="0" fontId="6" fillId="7" borderId="5" xfId="54" applyFont="1" applyFill="1" applyBorder="1" applyAlignment="1" applyProtection="1">
      <alignment vertical="center" wrapText="1"/>
    </xf>
    <xf numFmtId="0" fontId="6" fillId="0" borderId="5" xfId="53" applyNumberFormat="1" applyFont="1" applyFill="1" applyBorder="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4" applyFont="1" applyFill="1" applyAlignment="1" applyProtection="1">
      <alignment vertical="center" wrapText="1"/>
    </xf>
    <xf numFmtId="49" fontId="6" fillId="0" borderId="5" xfId="53" applyNumberFormat="1" applyFont="1" applyFill="1" applyBorder="1" applyAlignment="1" applyProtection="1">
      <alignment vertical="center" wrapText="1"/>
    </xf>
    <xf numFmtId="49" fontId="74" fillId="0" borderId="0" xfId="0" applyFont="1">
      <alignment vertical="top"/>
    </xf>
    <xf numFmtId="0" fontId="74" fillId="0" borderId="0" xfId="54" applyFont="1" applyFill="1" applyAlignment="1" applyProtection="1">
      <alignment vertical="center"/>
    </xf>
    <xf numFmtId="49" fontId="74" fillId="0" borderId="0" xfId="0" applyFont="1" applyAlignment="1">
      <alignment vertical="top"/>
    </xf>
    <xf numFmtId="0" fontId="6" fillId="7" borderId="5" xfId="54" applyNumberFormat="1" applyFont="1" applyFill="1" applyBorder="1" applyAlignment="1" applyProtection="1">
      <alignment horizontal="left" vertical="center" wrapText="1"/>
    </xf>
    <xf numFmtId="49" fontId="40"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37" fillId="0" borderId="5" xfId="53" applyNumberFormat="1" applyFont="1" applyFill="1" applyBorder="1" applyAlignment="1" applyProtection="1">
      <alignment vertical="center" wrapText="1"/>
    </xf>
    <xf numFmtId="49" fontId="0" fillId="0" borderId="0" xfId="0">
      <alignment vertical="top"/>
    </xf>
    <xf numFmtId="49" fontId="6" fillId="0" borderId="0" xfId="0" applyFont="1">
      <alignment vertical="top"/>
    </xf>
    <xf numFmtId="49" fontId="0" fillId="0" borderId="0" xfId="0">
      <alignment vertical="top"/>
    </xf>
    <xf numFmtId="49" fontId="32" fillId="0" borderId="0" xfId="0" applyFont="1" applyBorder="1">
      <alignment vertical="top"/>
    </xf>
    <xf numFmtId="49" fontId="40" fillId="13" borderId="15" xfId="0" applyFont="1" applyFill="1" applyBorder="1" applyAlignment="1" applyProtection="1">
      <alignment horizontal="left" vertical="center" indent="1"/>
    </xf>
    <xf numFmtId="49" fontId="6" fillId="0" borderId="0" xfId="0" applyNumberFormat="1" applyFont="1" applyAlignment="1">
      <alignment vertical="center"/>
    </xf>
    <xf numFmtId="49" fontId="6" fillId="0" borderId="0" xfId="0" applyFont="1">
      <alignment vertical="top"/>
    </xf>
    <xf numFmtId="49" fontId="40" fillId="13" borderId="15" xfId="0" applyFont="1" applyFill="1" applyBorder="1" applyAlignment="1" applyProtection="1">
      <alignment horizontal="left" vertical="center"/>
    </xf>
    <xf numFmtId="49" fontId="6" fillId="13" borderId="15" xfId="54" applyNumberFormat="1" applyFont="1" applyFill="1" applyBorder="1" applyAlignment="1" applyProtection="1">
      <alignment horizontal="left" vertical="center" wrapText="1" indent="4"/>
    </xf>
    <xf numFmtId="49" fontId="6"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6"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0" fillId="13" borderId="13" xfId="0" applyNumberFormat="1" applyFont="1" applyFill="1" applyBorder="1" applyAlignment="1" applyProtection="1">
      <alignment horizontal="left" vertical="center"/>
    </xf>
    <xf numFmtId="0" fontId="40" fillId="13" borderId="15" xfId="0" applyNumberFormat="1" applyFont="1" applyFill="1" applyBorder="1" applyAlignment="1" applyProtection="1">
      <alignment horizontal="left" vertical="center"/>
    </xf>
    <xf numFmtId="0" fontId="40"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6"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6" fillId="0" borderId="5" xfId="51" applyFont="1" applyFill="1" applyBorder="1" applyAlignment="1" applyProtection="1">
      <alignment vertical="center" wrapText="1"/>
    </xf>
    <xf numFmtId="0" fontId="6" fillId="0" borderId="0" xfId="47"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0" fontId="6" fillId="7" borderId="0" xfId="54" applyFont="1" applyFill="1" applyBorder="1" applyAlignment="1" applyProtection="1">
      <alignment vertical="center" wrapText="1"/>
    </xf>
    <xf numFmtId="0" fontId="8"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28" fillId="13" borderId="15" xfId="0" applyFont="1" applyFill="1" applyBorder="1" applyAlignment="1" applyProtection="1">
      <alignment horizontal="left" vertical="center"/>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0" fontId="6" fillId="0" borderId="0" xfId="47" applyFont="1" applyFill="1" applyBorder="1" applyAlignment="1" applyProtection="1">
      <alignment vertical="center" wrapText="1"/>
    </xf>
    <xf numFmtId="49" fontId="6" fillId="13" borderId="14" xfId="53" applyNumberFormat="1" applyFont="1" applyFill="1" applyBorder="1" applyAlignment="1" applyProtection="1">
      <alignment horizontal="center" vertical="center" wrapText="1"/>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6" fillId="0" borderId="0" xfId="53" applyNumberFormat="1" applyFont="1" applyFill="1" applyBorder="1" applyAlignment="1" applyProtection="1">
      <alignment vertical="center" wrapText="1"/>
    </xf>
    <xf numFmtId="0" fontId="6" fillId="0" borderId="0" xfId="54" applyNumberFormat="1" applyFont="1" applyFill="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3" applyNumberFormat="1" applyFont="1" applyFill="1" applyBorder="1" applyAlignment="1" applyProtection="1">
      <alignment vertical="center" wrapText="1"/>
    </xf>
    <xf numFmtId="0" fontId="74"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49" fontId="6" fillId="11" borderId="5" xfId="53" applyNumberFormat="1" applyFont="1" applyFill="1" applyBorder="1" applyAlignment="1" applyProtection="1">
      <alignment horizontal="center" vertical="center" wrapText="1"/>
    </xf>
    <xf numFmtId="49" fontId="6"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29" fillId="7" borderId="23" xfId="33" applyNumberFormat="1" applyFont="1" applyFill="1" applyBorder="1" applyAlignment="1" applyProtection="1">
      <alignment horizontal="center" vertical="center" wrapText="1"/>
    </xf>
    <xf numFmtId="0" fontId="6"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0" fillId="0" borderId="0" xfId="0" applyNumberFormat="1" applyAlignment="1">
      <alignment horizontal="left" vertical="top" wrapText="1"/>
    </xf>
    <xf numFmtId="0" fontId="102" fillId="0" borderId="0" xfId="0" applyNumberFormat="1" applyFont="1" applyFill="1" applyBorder="1" applyAlignment="1" applyProtection="1">
      <alignment vertical="center"/>
    </xf>
    <xf numFmtId="49" fontId="56" fillId="0" borderId="0" xfId="54" applyNumberFormat="1" applyFont="1" applyFill="1" applyAlignment="1" applyProtection="1">
      <alignment vertical="center" wrapText="1"/>
    </xf>
    <xf numFmtId="0" fontId="105" fillId="7" borderId="0" xfId="54" applyFont="1" applyFill="1" applyBorder="1" applyAlignment="1" applyProtection="1">
      <alignment vertical="center" wrapText="1"/>
    </xf>
    <xf numFmtId="0" fontId="56" fillId="7" borderId="0" xfId="54" applyFont="1" applyFill="1" applyBorder="1" applyAlignment="1" applyProtection="1">
      <alignment vertical="center" wrapText="1"/>
    </xf>
    <xf numFmtId="0" fontId="6" fillId="7" borderId="0" xfId="52" applyFont="1" applyFill="1" applyBorder="1" applyAlignment="1" applyProtection="1">
      <alignment horizontal="right" vertical="center" wrapText="1" indent="1"/>
    </xf>
    <xf numFmtId="0" fontId="6" fillId="0" borderId="0" xfId="54" applyFont="1" applyFill="1" applyAlignment="1" applyProtection="1">
      <alignment vertical="center" wrapText="1"/>
    </xf>
    <xf numFmtId="49" fontId="6" fillId="0"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6" fillId="0" borderId="5" xfId="53" applyFont="1" applyBorder="1" applyAlignment="1" applyProtection="1">
      <alignment horizontal="left" vertical="center"/>
    </xf>
    <xf numFmtId="0" fontId="6" fillId="0" borderId="0" xfId="54" applyFont="1" applyFill="1" applyBorder="1" applyAlignment="1" applyProtection="1">
      <alignment vertical="center" wrapText="1"/>
    </xf>
    <xf numFmtId="0" fontId="6" fillId="8" borderId="5" xfId="53" applyNumberFormat="1" applyFont="1" applyFill="1" applyBorder="1" applyAlignment="1" applyProtection="1">
      <alignment horizontal="left" vertical="center" wrapText="1"/>
    </xf>
    <xf numFmtId="0" fontId="66" fillId="0" borderId="0" xfId="54" applyFont="1" applyFill="1" applyAlignment="1" applyProtection="1">
      <alignment vertical="center" wrapText="1"/>
    </xf>
    <xf numFmtId="49" fontId="74" fillId="0" borderId="0" xfId="54" applyNumberFormat="1" applyFont="1" applyFill="1" applyAlignment="1" applyProtection="1">
      <alignment vertical="center" wrapText="1"/>
    </xf>
    <xf numFmtId="0" fontId="74" fillId="0" borderId="0" xfId="54" applyFont="1" applyFill="1" applyAlignment="1" applyProtection="1">
      <alignment vertical="center" wrapText="1"/>
    </xf>
    <xf numFmtId="0" fontId="32" fillId="0" borderId="0" xfId="54" applyFont="1" applyFill="1" applyAlignment="1" applyProtection="1">
      <alignment vertical="center" wrapText="1"/>
    </xf>
    <xf numFmtId="0" fontId="6" fillId="0" borderId="5" xfId="47" applyNumberFormat="1" applyFont="1" applyFill="1" applyBorder="1" applyAlignment="1" applyProtection="1">
      <alignment horizontal="center" vertical="center" wrapText="1"/>
    </xf>
    <xf numFmtId="49" fontId="80" fillId="7" borderId="0" xfId="33" applyNumberFormat="1" applyFont="1" applyFill="1" applyBorder="1" applyAlignment="1" applyProtection="1">
      <alignment horizontal="center" vertical="center" wrapText="1"/>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1"/>
    </xf>
    <xf numFmtId="0" fontId="6" fillId="0" borderId="5"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6" fillId="0" borderId="5" xfId="47" applyFont="1" applyFill="1" applyBorder="1" applyAlignment="1" applyProtection="1">
      <alignment horizontal="left" vertical="center" wrapText="1" indent="4"/>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49" fontId="6" fillId="0" borderId="0" xfId="54" applyNumberFormat="1"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49" fontId="6" fillId="10" borderId="5" xfId="35" applyNumberFormat="1" applyFont="1" applyFill="1" applyBorder="1" applyAlignment="1" applyProtection="1">
      <alignment horizontal="center" vertical="top" wrapText="1"/>
    </xf>
    <xf numFmtId="0" fontId="56" fillId="0" borderId="0" xfId="54" applyFont="1" applyFill="1" applyAlignment="1" applyProtection="1">
      <alignment vertical="center" wrapText="1"/>
    </xf>
    <xf numFmtId="0" fontId="74" fillId="0" borderId="0" xfId="54" applyFont="1" applyFill="1" applyAlignment="1" applyProtection="1">
      <alignment vertical="center"/>
    </xf>
    <xf numFmtId="0" fontId="6" fillId="0" borderId="5" xfId="47" applyFont="1" applyFill="1" applyBorder="1" applyAlignment="1" applyProtection="1">
      <alignment horizontal="left" vertical="center" wrapText="1" indent="2"/>
    </xf>
    <xf numFmtId="0" fontId="106" fillId="7" borderId="0" xfId="54" applyFont="1" applyFill="1" applyBorder="1" applyAlignment="1" applyProtection="1">
      <alignment horizontal="center" vertical="center" wrapText="1"/>
    </xf>
    <xf numFmtId="0" fontId="56" fillId="0" borderId="0" xfId="53" applyNumberFormat="1" applyFont="1" applyFill="1" applyBorder="1" applyAlignment="1" applyProtection="1">
      <alignment vertical="center" wrapText="1"/>
    </xf>
    <xf numFmtId="0" fontId="56" fillId="0" borderId="0" xfId="54" applyFont="1" applyFill="1" applyBorder="1" applyAlignment="1" applyProtection="1">
      <alignment vertical="center" wrapText="1"/>
    </xf>
    <xf numFmtId="49" fontId="40" fillId="13" borderId="17" xfId="0" applyFont="1" applyFill="1" applyBorder="1" applyAlignment="1" applyProtection="1">
      <alignment vertical="center" wrapText="1"/>
    </xf>
    <xf numFmtId="49" fontId="40" fillId="13" borderId="17" xfId="0" applyFont="1" applyFill="1" applyBorder="1" applyAlignment="1" applyProtection="1">
      <alignment vertical="center"/>
    </xf>
    <xf numFmtId="49" fontId="6" fillId="13" borderId="17" xfId="54" applyNumberFormat="1" applyFont="1" applyFill="1" applyBorder="1" applyAlignment="1" applyProtection="1">
      <alignment horizontal="left" vertical="center" wrapText="1" indent="4"/>
    </xf>
    <xf numFmtId="0" fontId="6" fillId="0" borderId="14" xfId="54" applyNumberFormat="1" applyFont="1" applyFill="1" applyBorder="1" applyAlignment="1" applyProtection="1">
      <alignment horizontal="left" vertical="center" wrapText="1" indent="4"/>
    </xf>
    <xf numFmtId="0" fontId="6"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56" fillId="0" borderId="46" xfId="53" applyNumberFormat="1" applyFont="1" applyFill="1" applyBorder="1" applyAlignment="1" applyProtection="1">
      <alignment horizontal="center" vertical="center" wrapText="1"/>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33" fillId="0" borderId="20" xfId="54" applyFont="1" applyFill="1" applyBorder="1" applyAlignment="1" applyProtection="1">
      <alignment horizontal="center"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0" fontId="6" fillId="0" borderId="0" xfId="54" applyFont="1" applyFill="1" applyAlignment="1" applyProtection="1">
      <alignment vertical="center" wrapText="1"/>
    </xf>
    <xf numFmtId="49" fontId="32" fillId="0" borderId="0" xfId="0" applyFont="1" applyBorder="1">
      <alignment vertical="top"/>
    </xf>
    <xf numFmtId="0" fontId="33" fillId="0" borderId="0" xfId="54" applyFont="1" applyFill="1" applyAlignment="1" applyProtection="1">
      <alignment horizontal="center" vertical="center" wrapText="1"/>
    </xf>
    <xf numFmtId="49" fontId="6" fillId="0" borderId="0" xfId="0" applyFont="1" applyBorder="1">
      <alignment vertical="top"/>
    </xf>
    <xf numFmtId="49" fontId="6" fillId="0" borderId="0" xfId="0" applyFont="1" applyBorder="1" applyAlignment="1">
      <alignment vertical="top"/>
    </xf>
    <xf numFmtId="0" fontId="74" fillId="0" borderId="0" xfId="54" applyFont="1" applyFill="1" applyBorder="1" applyAlignment="1" applyProtection="1">
      <alignment vertical="center" wrapText="1"/>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33" fillId="0" borderId="0" xfId="54" applyFont="1" applyFill="1" applyAlignment="1" applyProtection="1">
      <alignment horizontal="center" vertical="center" wrapText="1"/>
    </xf>
    <xf numFmtId="49" fontId="6" fillId="0" borderId="0" xfId="0" applyNumberFormat="1" applyFont="1" applyAlignment="1">
      <alignment vertical="center"/>
    </xf>
    <xf numFmtId="49" fontId="6" fillId="0" borderId="0" xfId="0" applyFont="1">
      <alignment vertical="top"/>
    </xf>
    <xf numFmtId="49" fontId="6" fillId="0" borderId="0" xfId="0" applyFont="1" applyBorder="1">
      <alignment vertical="top"/>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49" fontId="74" fillId="0" borderId="0" xfId="0" applyFont="1" applyBorder="1">
      <alignment vertical="top"/>
    </xf>
    <xf numFmtId="49" fontId="74" fillId="0" borderId="0" xfId="0" applyNumberFormat="1" applyFont="1" applyBorder="1" applyAlignment="1">
      <alignment vertical="center"/>
    </xf>
    <xf numFmtId="0" fontId="33" fillId="7" borderId="0" xfId="54" applyFont="1" applyFill="1" applyBorder="1" applyAlignment="1" applyProtection="1">
      <alignment vertical="center" wrapText="1"/>
    </xf>
    <xf numFmtId="0" fontId="11" fillId="0" borderId="0" xfId="54" applyFont="1" applyFill="1" applyBorder="1" applyAlignment="1" applyProtection="1">
      <alignment horizontal="center" vertical="center" wrapText="1"/>
    </xf>
    <xf numFmtId="0" fontId="11" fillId="0" borderId="0" xfId="54" applyFont="1" applyFill="1" applyBorder="1" applyAlignment="1" applyProtection="1">
      <alignment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49" fontId="6" fillId="0" borderId="0" xfId="54" applyNumberFormat="1" applyFont="1" applyFill="1" applyAlignment="1" applyProtection="1">
      <alignment vertical="center" wrapText="1"/>
    </xf>
    <xf numFmtId="0" fontId="11" fillId="0" borderId="0" xfId="54" applyFont="1" applyFill="1" applyAlignment="1" applyProtection="1">
      <alignment horizontal="center" vertical="center" wrapText="1"/>
    </xf>
    <xf numFmtId="0" fontId="6" fillId="0" borderId="0" xfId="54" applyFont="1" applyFill="1" applyBorder="1" applyAlignment="1" applyProtection="1">
      <alignment vertical="center" wrapText="1"/>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49" fontId="6" fillId="0" borderId="0" xfId="0" applyNumberFormat="1" applyFont="1" applyAlignment="1">
      <alignment vertical="center"/>
    </xf>
    <xf numFmtId="49" fontId="6" fillId="0" borderId="0" xfId="0" applyFont="1">
      <alignment vertical="top"/>
    </xf>
    <xf numFmtId="49" fontId="6" fillId="13" borderId="18" xfId="53" applyNumberFormat="1" applyFont="1" applyFill="1" applyBorder="1" applyAlignment="1" applyProtection="1">
      <alignment horizontal="center"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74" fillId="0" borderId="0" xfId="54" applyFont="1" applyFill="1" applyAlignment="1" applyProtection="1">
      <alignment vertical="center" wrapText="1"/>
    </xf>
    <xf numFmtId="0" fontId="41" fillId="7" borderId="0" xfId="54" applyFont="1" applyFill="1" applyBorder="1" applyAlignment="1" applyProtection="1">
      <alignment vertical="top" wrapText="1"/>
    </xf>
    <xf numFmtId="49" fontId="74" fillId="0" borderId="0" xfId="0" applyFont="1">
      <alignment vertical="top"/>
    </xf>
    <xf numFmtId="0" fontId="74" fillId="0" borderId="0" xfId="53" applyNumberFormat="1" applyFont="1" applyFill="1" applyBorder="1" applyAlignment="1" applyProtection="1">
      <alignment vertical="center" wrapText="1"/>
    </xf>
    <xf numFmtId="49" fontId="74" fillId="0" borderId="0" xfId="0" applyFont="1" applyAlignment="1">
      <alignment vertical="top"/>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74" fillId="0" borderId="0" xfId="54" applyFont="1" applyFill="1" applyBorder="1" applyAlignment="1" applyProtection="1">
      <alignment vertical="center" wrapText="1"/>
    </xf>
    <xf numFmtId="49" fontId="74" fillId="0" borderId="0" xfId="0" applyFont="1" applyBorder="1">
      <alignment vertical="top"/>
    </xf>
    <xf numFmtId="49" fontId="74" fillId="0" borderId="0" xfId="0" applyNumberFormat="1" applyFont="1" applyAlignment="1">
      <alignment vertical="center"/>
    </xf>
    <xf numFmtId="0" fontId="74" fillId="0" borderId="0" xfId="54" applyFont="1" applyFill="1" applyAlignment="1" applyProtection="1">
      <alignment horizontal="center" vertical="center" wrapText="1"/>
    </xf>
    <xf numFmtId="0" fontId="6" fillId="0" borderId="0" xfId="54" applyFont="1" applyFill="1" applyAlignment="1" applyProtection="1">
      <alignment vertical="top" wrapText="1"/>
    </xf>
    <xf numFmtId="0" fontId="6" fillId="0" borderId="16" xfId="54" applyNumberFormat="1" applyFont="1" applyFill="1" applyBorder="1" applyAlignment="1" applyProtection="1">
      <alignment vertical="center" wrapText="1"/>
    </xf>
    <xf numFmtId="0" fontId="6"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0" xfId="47" applyFont="1" applyFill="1" applyBorder="1" applyAlignment="1" applyProtection="1">
      <alignment horizontal="right" vertical="center" wrapText="1"/>
    </xf>
    <xf numFmtId="0" fontId="29" fillId="7" borderId="23" xfId="33" applyNumberFormat="1" applyFont="1" applyFill="1" applyBorder="1" applyAlignment="1" applyProtection="1">
      <alignment horizontal="center" vertical="center" wrapText="1"/>
    </xf>
    <xf numFmtId="0" fontId="74" fillId="0" borderId="0" xfId="54"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6" fillId="0" borderId="5" xfId="54"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6" fillId="0" borderId="5" xfId="51" applyFont="1" applyFill="1" applyBorder="1" applyAlignment="1" applyProtection="1">
      <alignment vertical="top" wrapText="1"/>
    </xf>
    <xf numFmtId="0" fontId="0" fillId="0" borderId="16" xfId="0" applyNumberFormat="1" applyBorder="1" applyAlignment="1">
      <alignment vertical="top" wrapText="1"/>
    </xf>
    <xf numFmtId="0" fontId="6"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6" fillId="0" borderId="5" xfId="0" applyNumberFormat="1" applyFont="1" applyBorder="1" applyAlignment="1" applyProtection="1">
      <alignment horizontal="right" vertical="top"/>
    </xf>
    <xf numFmtId="49" fontId="6" fillId="0" borderId="16" xfId="0" applyNumberFormat="1" applyFont="1" applyBorder="1" applyAlignment="1" applyProtection="1">
      <alignment horizontal="right" vertical="top"/>
    </xf>
    <xf numFmtId="49" fontId="40" fillId="13" borderId="15" xfId="0" applyFont="1" applyFill="1" applyBorder="1" applyAlignment="1" applyProtection="1">
      <alignment horizontal="left" vertical="center" indent="3"/>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11" fillId="0" borderId="0" xfId="54" applyFont="1" applyFill="1" applyAlignment="1" applyProtection="1">
      <alignment vertical="center" wrapText="1"/>
    </xf>
    <xf numFmtId="0" fontId="11" fillId="0" borderId="0" xfId="54" applyFont="1" applyFill="1" applyAlignment="1" applyProtection="1">
      <alignment horizontal="center" vertical="center" wrapText="1"/>
    </xf>
    <xf numFmtId="0" fontId="33" fillId="0" borderId="0" xfId="54" applyFont="1" applyFill="1" applyAlignment="1" applyProtection="1">
      <alignment horizontal="center" vertical="center" wrapText="1"/>
    </xf>
    <xf numFmtId="49" fontId="6" fillId="0" borderId="0" xfId="0" applyFont="1">
      <alignment vertical="top"/>
    </xf>
    <xf numFmtId="0" fontId="41" fillId="7" borderId="0" xfId="54" applyFont="1" applyFill="1" applyBorder="1" applyAlignment="1" applyProtection="1">
      <alignment vertical="top" wrapText="1"/>
    </xf>
    <xf numFmtId="49" fontId="74" fillId="0" borderId="0" xfId="0" applyFont="1">
      <alignment vertical="top"/>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74" fillId="0" borderId="0" xfId="0" applyFont="1" applyFill="1" applyBorder="1" applyProtection="1">
      <alignment vertical="top"/>
    </xf>
    <xf numFmtId="49" fontId="74" fillId="0" borderId="0" xfId="0" applyFont="1" applyBorder="1">
      <alignment vertical="top"/>
    </xf>
    <xf numFmtId="49" fontId="74" fillId="0" borderId="0" xfId="0" applyNumberFormat="1" applyFont="1" applyBorder="1" applyAlignment="1">
      <alignment vertical="center"/>
    </xf>
    <xf numFmtId="49" fontId="74" fillId="0" borderId="0" xfId="0" applyNumberFormat="1" applyFont="1" applyAlignment="1">
      <alignment vertical="center"/>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11" fillId="0" borderId="0" xfId="54" applyFont="1" applyFill="1" applyAlignment="1" applyProtection="1">
      <alignment vertical="center" wrapText="1"/>
    </xf>
    <xf numFmtId="0" fontId="11" fillId="0" borderId="0" xfId="54" applyFont="1" applyFill="1" applyAlignment="1" applyProtection="1">
      <alignment horizontal="center" vertical="center" wrapText="1"/>
    </xf>
    <xf numFmtId="0" fontId="33" fillId="0" borderId="0" xfId="54" applyFont="1" applyFill="1" applyAlignment="1" applyProtection="1">
      <alignment horizontal="center" vertical="center" wrapText="1"/>
    </xf>
    <xf numFmtId="0" fontId="6" fillId="9" borderId="5" xfId="54" applyNumberFormat="1" applyFont="1" applyFill="1" applyBorder="1" applyAlignment="1" applyProtection="1">
      <alignment horizontal="left" vertical="center" wrapText="1" indent="6"/>
      <protection locked="0"/>
    </xf>
    <xf numFmtId="49" fontId="6" fillId="0" borderId="0" xfId="0" applyFont="1">
      <alignment vertical="top"/>
    </xf>
    <xf numFmtId="49" fontId="6" fillId="9" borderId="5" xfId="54" applyNumberFormat="1" applyFont="1" applyFill="1" applyBorder="1" applyAlignment="1" applyProtection="1">
      <alignment horizontal="left" vertical="center" wrapText="1" indent="7"/>
      <protection locked="0"/>
    </xf>
    <xf numFmtId="49" fontId="6" fillId="9" borderId="5" xfId="54" applyNumberFormat="1" applyFont="1" applyFill="1" applyBorder="1" applyAlignment="1" applyProtection="1">
      <alignment horizontal="left" vertical="center" wrapText="1" indent="4"/>
      <protection locked="0"/>
    </xf>
    <xf numFmtId="49" fontId="6" fillId="9" borderId="5" xfId="49" applyNumberFormat="1" applyFont="1" applyFill="1" applyBorder="1" applyAlignment="1" applyProtection="1">
      <alignment horizontal="left" vertical="center" wrapText="1"/>
      <protection locked="0"/>
    </xf>
    <xf numFmtId="49" fontId="6"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1" fillId="7" borderId="0" xfId="54" applyFont="1" applyFill="1" applyBorder="1" applyAlignment="1" applyProtection="1">
      <alignment vertical="top" wrapText="1"/>
    </xf>
    <xf numFmtId="49" fontId="74" fillId="0" borderId="0" xfId="0" applyFont="1">
      <alignment vertical="top"/>
    </xf>
    <xf numFmtId="167" fontId="6" fillId="9" borderId="5" xfId="30" applyNumberFormat="1" applyFont="1" applyFill="1" applyBorder="1" applyAlignment="1" applyProtection="1">
      <alignment horizontal="right" vertical="center" wrapText="1"/>
      <protection locked="0"/>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74" fillId="0" borderId="0" xfId="0" applyFont="1" applyFill="1" applyBorder="1" applyProtection="1">
      <alignment vertical="top"/>
    </xf>
    <xf numFmtId="49" fontId="74" fillId="0" borderId="0" xfId="0" applyFont="1" applyBorder="1">
      <alignment vertical="top"/>
    </xf>
    <xf numFmtId="49" fontId="74" fillId="0" borderId="0" xfId="0" applyNumberFormat="1" applyFont="1" applyBorder="1" applyAlignment="1">
      <alignment vertical="center"/>
    </xf>
    <xf numFmtId="49" fontId="74" fillId="0" borderId="0" xfId="0" applyNumberFormat="1" applyFont="1" applyAlignment="1">
      <alignment vertical="center"/>
    </xf>
    <xf numFmtId="49" fontId="6" fillId="9" borderId="5" xfId="53" applyNumberFormat="1" applyFont="1" applyFill="1" applyBorder="1" applyAlignment="1" applyProtection="1">
      <alignment horizontal="left" vertical="center" wrapText="1"/>
      <protection locked="0"/>
    </xf>
    <xf numFmtId="49" fontId="6" fillId="0" borderId="5" xfId="53" applyNumberFormat="1"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0" fontId="40" fillId="0" borderId="5" xfId="0" applyNumberFormat="1" applyFont="1" applyFill="1" applyBorder="1" applyAlignment="1" applyProtection="1">
      <alignment horizontal="left" vertical="center"/>
    </xf>
    <xf numFmtId="49" fontId="69"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6" fillId="9" borderId="5" xfId="54" applyNumberFormat="1" applyFont="1" applyFill="1" applyBorder="1" applyAlignment="1" applyProtection="1">
      <alignment horizontal="left" vertical="center" wrapText="1"/>
      <protection locked="0"/>
    </xf>
    <xf numFmtId="167" fontId="6" fillId="0" borderId="5" xfId="30" applyNumberFormat="1" applyFont="1" applyFill="1" applyBorder="1" applyAlignment="1" applyProtection="1">
      <alignment horizontal="right" vertical="center" wrapText="1"/>
    </xf>
    <xf numFmtId="167" fontId="6" fillId="0" borderId="5" xfId="30" applyNumberFormat="1" applyFont="1" applyFill="1" applyBorder="1" applyAlignment="1" applyProtection="1">
      <alignment vertical="center" wrapText="1"/>
    </xf>
    <xf numFmtId="4" fontId="6" fillId="0" borderId="5" xfId="54" applyNumberFormat="1" applyFont="1" applyFill="1" applyBorder="1" applyAlignment="1" applyProtection="1">
      <alignment horizontal="left" vertical="center" wrapText="1"/>
    </xf>
    <xf numFmtId="0" fontId="0" fillId="0" borderId="0" xfId="0" applyNumberFormat="1">
      <alignment vertical="top"/>
    </xf>
    <xf numFmtId="0" fontId="74" fillId="0" borderId="0" xfId="54" applyFont="1" applyFill="1" applyAlignment="1" applyProtection="1">
      <alignment vertical="top" wrapText="1"/>
    </xf>
    <xf numFmtId="49" fontId="56" fillId="0" borderId="0" xfId="52" applyNumberFormat="1" applyFont="1" applyFill="1" applyBorder="1" applyAlignment="1" applyProtection="1">
      <alignment horizontal="left" vertical="center" wrapText="1" indent="1"/>
    </xf>
    <xf numFmtId="0" fontId="102" fillId="0" borderId="0" xfId="52" applyFont="1" applyFill="1" applyBorder="1" applyAlignment="1" applyProtection="1">
      <alignment horizontal="right" vertical="center" wrapText="1" indent="1"/>
    </xf>
    <xf numFmtId="0" fontId="0" fillId="7" borderId="0" xfId="52" applyFont="1" applyFill="1" applyBorder="1" applyAlignment="1" applyProtection="1">
      <alignment horizontal="right" vertical="center" wrapText="1" indent="1"/>
    </xf>
    <xf numFmtId="0" fontId="55" fillId="0" borderId="0" xfId="52" applyFont="1" applyFill="1" applyAlignment="1" applyProtection="1">
      <alignment horizontal="left" vertical="center" wrapText="1"/>
    </xf>
    <xf numFmtId="0" fontId="55" fillId="0" borderId="0" xfId="52" applyFont="1" applyAlignment="1" applyProtection="1">
      <alignment horizontal="center" vertical="center" wrapText="1"/>
    </xf>
    <xf numFmtId="0" fontId="56" fillId="0" borderId="0" xfId="52" applyFont="1" applyFill="1" applyAlignment="1" applyProtection="1">
      <alignment horizontal="left" vertical="center" wrapText="1"/>
    </xf>
    <xf numFmtId="0" fontId="107" fillId="0" borderId="0" xfId="52" applyFont="1" applyAlignment="1" applyProtection="1">
      <alignment vertical="center" wrapText="1"/>
    </xf>
    <xf numFmtId="0" fontId="56" fillId="7" borderId="0" xfId="52" applyFont="1" applyFill="1" applyBorder="1" applyAlignment="1" applyProtection="1">
      <alignment vertical="center" wrapText="1"/>
    </xf>
    <xf numFmtId="0" fontId="56" fillId="0" borderId="0" xfId="52" applyFont="1" applyAlignment="1" applyProtection="1">
      <alignment vertical="center" wrapText="1"/>
    </xf>
    <xf numFmtId="0" fontId="6" fillId="7" borderId="0" xfId="52" applyNumberFormat="1" applyFont="1" applyFill="1" applyBorder="1" applyAlignment="1" applyProtection="1">
      <alignment horizontal="center" vertical="center" wrapText="1"/>
    </xf>
    <xf numFmtId="0" fontId="0" fillId="7" borderId="0" xfId="52" applyFont="1" applyFill="1" applyBorder="1" applyAlignment="1" applyProtection="1">
      <alignment horizontal="right" vertical="center" wrapText="1" indent="1"/>
    </xf>
    <xf numFmtId="0" fontId="58" fillId="0" borderId="0" xfId="52" applyFont="1" applyFill="1" applyAlignment="1" applyProtection="1">
      <alignment horizontal="left" vertical="center" wrapText="1"/>
    </xf>
    <xf numFmtId="0" fontId="59" fillId="0" borderId="0" xfId="52" applyFont="1" applyAlignment="1" applyProtection="1">
      <alignment vertical="center" wrapText="1"/>
    </xf>
    <xf numFmtId="0" fontId="57" fillId="0" borderId="0" xfId="52" applyFont="1" applyAlignment="1" applyProtection="1">
      <alignment vertical="center" wrapText="1"/>
    </xf>
    <xf numFmtId="0" fontId="58" fillId="0" borderId="0" xfId="52" applyFont="1" applyAlignment="1" applyProtection="1">
      <alignment horizontal="center" vertical="center" wrapText="1"/>
    </xf>
    <xf numFmtId="0" fontId="57" fillId="7" borderId="0" xfId="52" applyFont="1" applyFill="1" applyBorder="1" applyAlignment="1" applyProtection="1">
      <alignment horizontal="right" vertical="center" wrapText="1" indent="1"/>
    </xf>
    <xf numFmtId="14" fontId="57" fillId="7" borderId="0" xfId="52" applyNumberFormat="1" applyFont="1" applyFill="1" applyBorder="1" applyAlignment="1" applyProtection="1">
      <alignment horizontal="left" vertical="center" wrapText="1"/>
    </xf>
    <xf numFmtId="0" fontId="58" fillId="7" borderId="0" xfId="52" applyNumberFormat="1" applyFont="1" applyFill="1" applyBorder="1" applyAlignment="1" applyProtection="1">
      <alignment horizontal="center" vertical="center" wrapText="1"/>
    </xf>
    <xf numFmtId="0" fontId="57" fillId="7" borderId="0" xfId="52" applyNumberFormat="1" applyFont="1" applyFill="1" applyBorder="1" applyAlignment="1" applyProtection="1">
      <alignment horizontal="left" vertical="center" wrapText="1" indent="1"/>
    </xf>
    <xf numFmtId="0" fontId="57" fillId="7" borderId="0" xfId="52" applyFont="1" applyFill="1" applyBorder="1" applyAlignment="1" applyProtection="1">
      <alignment horizontal="center" vertical="center" wrapText="1"/>
    </xf>
    <xf numFmtId="0" fontId="55" fillId="0" borderId="0" xfId="52" applyFont="1" applyFill="1" applyAlignment="1" applyProtection="1">
      <alignment horizontal="left" vertical="center" wrapText="1"/>
    </xf>
    <xf numFmtId="0" fontId="55" fillId="0" borderId="0" xfId="52" applyFont="1" applyAlignment="1" applyProtection="1">
      <alignment horizontal="center" vertical="center" wrapText="1"/>
    </xf>
    <xf numFmtId="0" fontId="56" fillId="0" borderId="0" xfId="52" applyFont="1" applyFill="1" applyAlignment="1" applyProtection="1">
      <alignment horizontal="left" vertical="center" wrapText="1"/>
    </xf>
    <xf numFmtId="0" fontId="107" fillId="0" borderId="0" xfId="52" applyFont="1" applyAlignment="1" applyProtection="1">
      <alignment vertical="center" wrapText="1"/>
    </xf>
    <xf numFmtId="0" fontId="56" fillId="7" borderId="0" xfId="52" applyFont="1" applyFill="1" applyBorder="1" applyAlignment="1" applyProtection="1">
      <alignment vertical="center" wrapText="1"/>
    </xf>
    <xf numFmtId="0" fontId="56" fillId="0" borderId="0" xfId="52" applyFont="1" applyAlignment="1" applyProtection="1">
      <alignment vertical="center" wrapText="1"/>
    </xf>
    <xf numFmtId="49" fontId="0" fillId="0" borderId="0" xfId="0">
      <alignment vertical="top"/>
    </xf>
    <xf numFmtId="49" fontId="0" fillId="0" borderId="0" xfId="0" applyProtection="1">
      <alignment vertical="top"/>
    </xf>
    <xf numFmtId="49" fontId="0" fillId="10" borderId="0" xfId="0" applyFill="1" applyProtection="1">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0" fontId="6" fillId="0" borderId="5" xfId="51" applyFont="1" applyFill="1" applyBorder="1" applyAlignment="1" applyProtection="1">
      <alignment vertical="center" wrapText="1"/>
    </xf>
    <xf numFmtId="0" fontId="33" fillId="7" borderId="0" xfId="54" applyFont="1" applyFill="1" applyBorder="1" applyAlignment="1" applyProtection="1">
      <alignment horizontal="center" vertical="center" wrapText="1"/>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49" fontId="6" fillId="0" borderId="0" xfId="0" applyNumberFormat="1" applyFont="1">
      <alignment vertical="top"/>
    </xf>
    <xf numFmtId="0" fontId="6" fillId="7" borderId="5" xfId="54" applyFont="1" applyFill="1" applyBorder="1" applyAlignment="1" applyProtection="1">
      <alignment horizontal="center" vertical="center" wrapText="1"/>
    </xf>
    <xf numFmtId="0" fontId="0" fillId="0" borderId="5" xfId="33" applyFont="1" applyFill="1" applyBorder="1" applyAlignment="1" applyProtection="1">
      <alignment horizontal="center" vertical="center" wrapText="1"/>
    </xf>
    <xf numFmtId="0" fontId="6" fillId="13" borderId="13" xfId="54" applyFont="1" applyFill="1" applyBorder="1" applyAlignment="1" applyProtection="1">
      <alignment vertical="center" wrapText="1"/>
    </xf>
    <xf numFmtId="49" fontId="6" fillId="0" borderId="5" xfId="0" applyNumberFormat="1" applyFont="1" applyBorder="1" applyProtection="1">
      <alignment vertical="top"/>
    </xf>
    <xf numFmtId="0" fontId="6" fillId="9" borderId="5" xfId="54" applyNumberFormat="1" applyFont="1" applyFill="1" applyBorder="1" applyAlignment="1" applyProtection="1">
      <alignment horizontal="left" vertical="center" wrapText="1" indent="6"/>
      <protection locked="0"/>
    </xf>
    <xf numFmtId="49" fontId="40" fillId="13" borderId="15" xfId="0" applyFont="1" applyFill="1" applyBorder="1" applyAlignment="1" applyProtection="1">
      <alignment horizontal="left" vertical="center" indent="1"/>
    </xf>
    <xf numFmtId="0" fontId="6" fillId="0" borderId="5" xfId="54" applyFont="1" applyFill="1" applyBorder="1" applyAlignment="1" applyProtection="1">
      <alignment vertical="center" wrapText="1"/>
    </xf>
    <xf numFmtId="49" fontId="6" fillId="9" borderId="5" xfId="49" applyNumberFormat="1" applyFont="1" applyFill="1" applyBorder="1" applyAlignment="1" applyProtection="1">
      <alignment horizontal="left" vertical="center" wrapText="1"/>
      <protection locked="0"/>
    </xf>
    <xf numFmtId="49" fontId="6" fillId="0" borderId="0" xfId="35">
      <alignment vertical="top"/>
    </xf>
    <xf numFmtId="49" fontId="6" fillId="0" borderId="29" xfId="0" applyNumberFormat="1" applyFont="1" applyBorder="1" applyAlignment="1" applyProtection="1">
      <alignment vertical="top" wrapText="1"/>
    </xf>
    <xf numFmtId="0" fontId="72"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6" fillId="0" borderId="5" xfId="54" applyNumberFormat="1" applyFont="1" applyFill="1" applyBorder="1" applyAlignment="1" applyProtection="1">
      <alignment vertical="center" wrapText="1"/>
    </xf>
    <xf numFmtId="0" fontId="6" fillId="0" borderId="0" xfId="53" applyNumberFormat="1" applyFont="1" applyFill="1" applyBorder="1" applyAlignment="1" applyProtection="1">
      <alignment vertical="center" wrapText="1"/>
    </xf>
    <xf numFmtId="0" fontId="74" fillId="0" borderId="0" xfId="54" applyFont="1" applyFill="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167" fontId="6" fillId="9" borderId="5" xfId="30" applyNumberFormat="1" applyFont="1" applyFill="1" applyBorder="1" applyAlignment="1" applyProtection="1">
      <alignment horizontal="right" vertical="center" wrapText="1"/>
      <protection locked="0"/>
    </xf>
    <xf numFmtId="49" fontId="6" fillId="0" borderId="0" xfId="54" applyNumberFormat="1" applyFont="1" applyFill="1" applyBorder="1" applyAlignment="1" applyProtection="1">
      <alignment vertical="center" wrapText="1"/>
    </xf>
    <xf numFmtId="49" fontId="6" fillId="0" borderId="0" xfId="35" applyNumberFormat="1" applyFont="1">
      <alignment vertical="top"/>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49" fontId="6" fillId="9" borderId="5" xfId="53" applyNumberFormat="1" applyFont="1" applyFill="1" applyBorder="1" applyAlignment="1" applyProtection="1">
      <alignment horizontal="left" vertical="center" wrapText="1"/>
      <protection locked="0"/>
    </xf>
    <xf numFmtId="49" fontId="69" fillId="9" borderId="5" xfId="30" applyNumberFormat="1" applyFill="1" applyBorder="1" applyAlignment="1" applyProtection="1">
      <alignment horizontal="left" vertical="center" wrapText="1"/>
      <protection locked="0"/>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18" fillId="0" borderId="0" xfId="55" applyFont="1" applyBorder="1" applyAlignment="1">
      <alignment vertical="center" wrapText="1"/>
    </xf>
    <xf numFmtId="0" fontId="0" fillId="0" borderId="5" xfId="0" applyNumberFormat="1" applyFill="1" applyBorder="1" applyAlignment="1" applyProtection="1">
      <alignment vertical="center"/>
    </xf>
    <xf numFmtId="0" fontId="6" fillId="0" borderId="5" xfId="47"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6" fillId="0" borderId="5" xfId="54" applyNumberFormat="1" applyFont="1" applyFill="1" applyBorder="1" applyAlignment="1" applyProtection="1">
      <alignment horizontal="left" vertical="top" wrapText="1"/>
    </xf>
    <xf numFmtId="0" fontId="6" fillId="0" borderId="5" xfId="47" applyFont="1" applyFill="1" applyBorder="1" applyAlignment="1" applyProtection="1">
      <alignment horizontal="left" vertical="center" wrapText="1" indent="1"/>
    </xf>
    <xf numFmtId="0" fontId="6" fillId="0" borderId="0" xfId="47" applyFont="1" applyFill="1" applyBorder="1" applyAlignment="1" applyProtection="1">
      <alignment horizontal="left" vertical="center" wrapText="1" indent="2"/>
    </xf>
    <xf numFmtId="0" fontId="6" fillId="0" borderId="0" xfId="53"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4"/>
    </xf>
    <xf numFmtId="0" fontId="66" fillId="0" borderId="0" xfId="54" applyFont="1" applyFill="1" applyAlignment="1" applyProtection="1">
      <alignment vertical="center" wrapText="1"/>
    </xf>
    <xf numFmtId="0" fontId="66" fillId="0" borderId="0" xfId="55" applyFont="1" applyBorder="1" applyAlignment="1">
      <alignment vertical="center" wrapText="1"/>
    </xf>
    <xf numFmtId="0" fontId="6" fillId="9" borderId="5" xfId="53" applyNumberFormat="1" applyFont="1" applyFill="1" applyBorder="1" applyAlignment="1" applyProtection="1">
      <alignment horizontal="left" vertical="center" wrapText="1"/>
      <protection locked="0"/>
    </xf>
    <xf numFmtId="0" fontId="56" fillId="0" borderId="0" xfId="47" applyFont="1" applyFill="1" applyBorder="1" applyAlignment="1" applyProtection="1">
      <alignment vertical="center" wrapText="1"/>
    </xf>
    <xf numFmtId="0" fontId="6" fillId="7" borderId="0" xfId="54" applyFont="1" applyFill="1" applyBorder="1" applyAlignment="1" applyProtection="1">
      <alignment horizontal="right" vertical="center" wrapText="1"/>
    </xf>
    <xf numFmtId="0" fontId="6" fillId="7" borderId="0" xfId="54" applyFont="1" applyFill="1" applyBorder="1" applyAlignment="1" applyProtection="1">
      <alignment horizontal="center" vertical="center" wrapText="1"/>
    </xf>
    <xf numFmtId="0" fontId="6" fillId="7" borderId="0" xfId="54" applyFont="1" applyFill="1" applyBorder="1" applyAlignment="1" applyProtection="1">
      <alignment horizontal="right" vertical="center"/>
    </xf>
    <xf numFmtId="49" fontId="74" fillId="0" borderId="0" xfId="35" applyFont="1" applyAlignment="1">
      <alignment vertical="top"/>
    </xf>
    <xf numFmtId="49" fontId="40" fillId="13" borderId="15" xfId="35" applyFont="1" applyFill="1" applyBorder="1" applyAlignment="1" applyProtection="1">
      <alignment horizontal="left" vertical="center" indent="3"/>
    </xf>
    <xf numFmtId="49" fontId="43" fillId="13" borderId="14" xfId="35" applyFont="1" applyFill="1" applyBorder="1" applyAlignment="1" applyProtection="1">
      <alignment horizontal="center" vertical="top"/>
    </xf>
    <xf numFmtId="0" fontId="53" fillId="0" borderId="0" xfId="54" applyFont="1" applyFill="1" applyAlignment="1" applyProtection="1">
      <alignment horizontal="right" vertical="top" wrapText="1"/>
    </xf>
    <xf numFmtId="49" fontId="40" fillId="13" borderId="15" xfId="35" applyFont="1" applyFill="1" applyBorder="1" applyAlignment="1" applyProtection="1">
      <alignment horizontal="left" vertical="center" indent="2"/>
    </xf>
    <xf numFmtId="0" fontId="6" fillId="0" borderId="0" xfId="54" applyFont="1" applyFill="1" applyAlignment="1" applyProtection="1">
      <alignment horizontal="left" vertical="center" wrapText="1" indent="1"/>
    </xf>
    <xf numFmtId="0" fontId="6" fillId="0" borderId="0" xfId="54" applyFont="1" applyFill="1" applyAlignment="1" applyProtection="1">
      <alignment horizontal="left" vertical="center" wrapText="1" indent="2"/>
    </xf>
    <xf numFmtId="0" fontId="0" fillId="0" borderId="5" xfId="54" applyFont="1" applyFill="1" applyBorder="1" applyAlignment="1" applyProtection="1">
      <alignment horizontal="left" vertical="center" wrapText="1"/>
    </xf>
    <xf numFmtId="0" fontId="6" fillId="0" borderId="26" xfId="54" applyNumberFormat="1" applyFont="1" applyFill="1" applyBorder="1" applyAlignment="1" applyProtection="1">
      <alignment horizontal="left" vertical="center" wrapText="1"/>
    </xf>
    <xf numFmtId="49" fontId="40" fillId="13" borderId="15" xfId="35" applyFont="1" applyFill="1" applyBorder="1" applyAlignment="1" applyProtection="1">
      <alignment horizontal="left" vertical="center"/>
    </xf>
    <xf numFmtId="49" fontId="0" fillId="7" borderId="13" xfId="54" applyNumberFormat="1" applyFont="1" applyFill="1" applyBorder="1" applyAlignment="1" applyProtection="1">
      <alignment horizontal="center" vertical="center" wrapText="1"/>
    </xf>
    <xf numFmtId="0" fontId="6" fillId="0" borderId="23" xfId="54" applyFont="1" applyFill="1" applyBorder="1" applyAlignment="1" applyProtection="1">
      <alignment vertical="center" wrapText="1"/>
    </xf>
    <xf numFmtId="0" fontId="103" fillId="0" borderId="0" xfId="54" applyFont="1" applyFill="1" applyAlignment="1" applyProtection="1">
      <alignment vertical="center" wrapText="1"/>
    </xf>
    <xf numFmtId="49" fontId="0" fillId="7" borderId="16" xfId="54" applyNumberFormat="1" applyFont="1" applyFill="1" applyBorder="1" applyAlignment="1" applyProtection="1">
      <alignment horizontal="center" vertical="center" wrapText="1"/>
    </xf>
    <xf numFmtId="0" fontId="6" fillId="13" borderId="25" xfId="54" applyFont="1" applyFill="1" applyBorder="1" applyAlignment="1" applyProtection="1">
      <alignment vertical="center" wrapText="1"/>
    </xf>
    <xf numFmtId="0" fontId="0" fillId="7" borderId="13" xfId="52" applyFont="1" applyFill="1" applyBorder="1" applyAlignment="1" applyProtection="1">
      <alignment horizontal="right" vertical="center" wrapText="1" indent="1"/>
    </xf>
    <xf numFmtId="49" fontId="6" fillId="0" borderId="23" xfId="35" applyBorder="1">
      <alignment vertical="top"/>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49" fontId="6"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0" fontId="6"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protection locked="0"/>
    </xf>
    <xf numFmtId="49" fontId="6" fillId="9" borderId="5" xfId="0" applyNumberFormat="1" applyFont="1" applyFill="1" applyBorder="1" applyAlignment="1" applyProtection="1">
      <alignment horizontal="left" vertical="center" wrapText="1" indent="1"/>
      <protection locked="0"/>
    </xf>
    <xf numFmtId="49" fontId="0" fillId="9" borderId="14" xfId="53" applyNumberFormat="1" applyFont="1" applyFill="1" applyBorder="1" applyAlignment="1" applyProtection="1">
      <alignment horizontal="left" vertical="center" wrapText="1"/>
      <protection locked="0"/>
    </xf>
    <xf numFmtId="49" fontId="69" fillId="2" borderId="5" xfId="30" applyNumberFormat="1" applyFill="1" applyBorder="1" applyAlignment="1" applyProtection="1">
      <alignment horizontal="left" vertical="center" wrapText="1"/>
      <protection locked="0"/>
    </xf>
    <xf numFmtId="0" fontId="102" fillId="7" borderId="0" xfId="52" applyFont="1" applyFill="1" applyBorder="1" applyAlignment="1" applyProtection="1">
      <alignment horizontal="right" vertical="center" wrapText="1" indent="1"/>
    </xf>
    <xf numFmtId="0" fontId="103" fillId="0" borderId="0" xfId="53" applyNumberFormat="1" applyFont="1" applyFill="1" applyBorder="1" applyAlignment="1" applyProtection="1">
      <alignment vertical="center" wrapText="1"/>
    </xf>
    <xf numFmtId="4" fontId="0" fillId="9" borderId="5" xfId="30" applyNumberFormat="1" applyFont="1" applyFill="1" applyBorder="1" applyAlignment="1" applyProtection="1">
      <alignment horizontal="right" vertical="center" wrapText="1"/>
      <protection locked="0"/>
    </xf>
    <xf numFmtId="0" fontId="102" fillId="0" borderId="0" xfId="0" applyNumberFormat="1" applyFont="1" applyFill="1" applyBorder="1" applyAlignment="1" applyProtection="1">
      <alignment horizontal="center" vertical="center"/>
    </xf>
    <xf numFmtId="0" fontId="0" fillId="0" borderId="0" xfId="0" applyNumberFormat="1">
      <alignment vertical="top"/>
    </xf>
    <xf numFmtId="0" fontId="0" fillId="0" borderId="0" xfId="0" applyNumberFormat="1">
      <alignment vertical="top"/>
    </xf>
    <xf numFmtId="0" fontId="0" fillId="0" borderId="0" xfId="0" applyNumberFormat="1">
      <alignment vertical="top"/>
    </xf>
    <xf numFmtId="49" fontId="6" fillId="7" borderId="0" xfId="52" applyNumberFormat="1" applyFont="1" applyFill="1" applyBorder="1" applyAlignment="1" applyProtection="1">
      <alignment horizontal="right" vertical="top" wrapText="1"/>
    </xf>
    <xf numFmtId="167" fontId="0" fillId="2" borderId="5" xfId="0" applyNumberFormat="1" applyFill="1" applyBorder="1" applyAlignment="1" applyProtection="1">
      <alignment horizontal="right" vertical="center"/>
      <protection locked="0"/>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0" fillId="0" borderId="0" xfId="0" applyNumberFormat="1" applyAlignment="1">
      <alignment vertical="center"/>
    </xf>
    <xf numFmtId="0" fontId="6" fillId="0" borderId="5"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horizontal="left" vertical="top" wrapText="1"/>
    </xf>
    <xf numFmtId="0" fontId="29" fillId="7" borderId="23" xfId="33" applyNumberFormat="1"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33" fillId="0" borderId="5" xfId="54" applyFont="1" applyFill="1" applyBorder="1" applyAlignment="1" applyProtection="1">
      <alignment horizontal="center" vertical="center" wrapText="1"/>
    </xf>
    <xf numFmtId="14" fontId="6" fillId="8" borderId="5" xfId="53" applyNumberFormat="1" applyFont="1" applyFill="1" applyBorder="1" applyAlignment="1" applyProtection="1">
      <alignment horizontal="left" vertical="center" wrapText="1" indent="1"/>
    </xf>
    <xf numFmtId="14" fontId="49" fillId="0" borderId="5" xfId="53" applyNumberFormat="1"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0" fillId="0" borderId="0" xfId="0" applyNumberFormat="1">
      <alignment vertical="top"/>
    </xf>
    <xf numFmtId="22" fontId="6" fillId="0" borderId="0" xfId="49" applyNumberFormat="1" applyFont="1" applyAlignment="1" applyProtection="1">
      <alignment horizontal="left" vertical="center" wrapText="1"/>
    </xf>
    <xf numFmtId="49" fontId="0" fillId="8" borderId="5" xfId="53" applyNumberFormat="1" applyFont="1" applyFill="1" applyBorder="1" applyAlignment="1" applyProtection="1">
      <alignment horizontal="left" vertical="center" wrapText="1" indent="1"/>
    </xf>
    <xf numFmtId="49" fontId="33" fillId="0" borderId="5" xfId="33" applyNumberFormat="1" applyFont="1" applyFill="1" applyBorder="1" applyAlignment="1" applyProtection="1">
      <alignment horizontal="center" vertical="center" wrapText="1"/>
    </xf>
    <xf numFmtId="49" fontId="6" fillId="8" borderId="29" xfId="5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0" fillId="12" borderId="47" xfId="0" applyFont="1" applyFill="1" applyBorder="1" applyAlignment="1">
      <alignment horizontal="center" vertical="center"/>
    </xf>
    <xf numFmtId="0" fontId="18" fillId="0" borderId="0" xfId="22" applyFont="1" applyFill="1" applyBorder="1" applyAlignment="1" applyProtection="1">
      <alignment horizontal="left" vertical="top" wrapText="1"/>
    </xf>
    <xf numFmtId="49" fontId="69" fillId="0" borderId="0" xfId="30" applyNumberFormat="1" applyFont="1" applyBorder="1" applyProtection="1">
      <alignment vertical="top"/>
    </xf>
    <xf numFmtId="49" fontId="0" fillId="0" borderId="0" xfId="0" applyBorder="1">
      <alignment vertical="top"/>
    </xf>
    <xf numFmtId="0" fontId="14" fillId="7" borderId="0" xfId="43" applyNumberFormat="1" applyFont="1" applyFill="1" applyBorder="1" applyAlignment="1">
      <alignment horizontal="justify" vertical="top" wrapText="1"/>
    </xf>
    <xf numFmtId="49" fontId="69" fillId="0" borderId="0" xfId="30" applyNumberFormat="1" applyBorder="1" applyAlignment="1" applyProtection="1">
      <alignment vertical="center"/>
    </xf>
    <xf numFmtId="0" fontId="18" fillId="0" borderId="0" xfId="22" applyFont="1" applyFill="1" applyBorder="1" applyAlignment="1" applyProtection="1">
      <alignment horizontal="right" vertical="top" wrapText="1" indent="1"/>
    </xf>
    <xf numFmtId="0" fontId="18" fillId="0" borderId="0" xfId="22" applyFont="1" applyFill="1" applyBorder="1" applyAlignment="1" applyProtection="1">
      <alignment horizontal="right" vertical="top" wrapText="1"/>
    </xf>
    <xf numFmtId="49" fontId="14" fillId="7" borderId="0" xfId="43" applyFont="1" applyFill="1" applyBorder="1" applyAlignment="1">
      <alignment horizontal="left" wrapText="1"/>
    </xf>
    <xf numFmtId="49" fontId="14" fillId="7" borderId="0" xfId="43" applyFont="1" applyFill="1" applyBorder="1" applyAlignment="1">
      <alignment horizontal="justify" vertical="justify" wrapText="1"/>
    </xf>
    <xf numFmtId="0" fontId="0" fillId="0" borderId="0" xfId="0" applyNumberFormat="1">
      <alignment vertical="top"/>
    </xf>
    <xf numFmtId="0" fontId="0" fillId="0" borderId="0" xfId="0" applyNumberFormat="1" applyAlignment="1">
      <alignment vertical="center"/>
    </xf>
    <xf numFmtId="0" fontId="14" fillId="7" borderId="0" xfId="43" applyNumberFormat="1" applyFont="1" applyFill="1" applyBorder="1" applyAlignment="1" applyProtection="1">
      <alignment horizontal="justify" vertical="top" wrapText="1"/>
    </xf>
    <xf numFmtId="49" fontId="14" fillId="7" borderId="0" xfId="43" applyFont="1" applyFill="1" applyBorder="1" applyAlignment="1">
      <alignment horizontal="left" vertical="top" wrapText="1" indent="1"/>
    </xf>
    <xf numFmtId="0" fontId="18" fillId="14" borderId="34" xfId="28" applyNumberFormat="1" applyFont="1" applyFill="1" applyBorder="1" applyAlignment="1" applyProtection="1">
      <alignment horizontal="left" vertical="center" wrapText="1" indent="1"/>
    </xf>
    <xf numFmtId="0" fontId="18" fillId="14" borderId="35" xfId="28" applyNumberFormat="1" applyFont="1" applyFill="1" applyBorder="1" applyAlignment="1" applyProtection="1">
      <alignment horizontal="left" vertical="center" wrapText="1" indent="1"/>
    </xf>
    <xf numFmtId="0" fontId="14" fillId="7" borderId="0" xfId="43" applyNumberFormat="1" applyFont="1" applyFill="1" applyBorder="1" applyAlignment="1">
      <alignment horizontal="justify" vertical="center" wrapText="1"/>
    </xf>
    <xf numFmtId="49" fontId="14" fillId="7" borderId="27" xfId="43" applyFont="1" applyFill="1" applyBorder="1" applyAlignment="1">
      <alignment vertical="center" wrapText="1"/>
    </xf>
    <xf numFmtId="49" fontId="14" fillId="7" borderId="0" xfId="43" applyFont="1" applyFill="1" applyBorder="1" applyAlignment="1">
      <alignment vertical="center" wrapText="1"/>
    </xf>
    <xf numFmtId="49" fontId="14" fillId="7" borderId="27" xfId="43" applyFont="1" applyFill="1" applyBorder="1" applyAlignment="1">
      <alignment horizontal="left" vertical="center" wrapText="1"/>
    </xf>
    <xf numFmtId="49" fontId="14" fillId="7" borderId="0" xfId="43" applyFont="1" applyFill="1" applyBorder="1" applyAlignment="1">
      <alignment horizontal="left" vertical="center" wrapText="1"/>
    </xf>
    <xf numFmtId="0" fontId="18" fillId="0" borderId="14" xfId="55" applyFont="1" applyBorder="1" applyAlignment="1">
      <alignment horizontal="center" vertical="center" wrapText="1"/>
    </xf>
    <xf numFmtId="0" fontId="18" fillId="0" borderId="13" xfId="55" applyFont="1" applyBorder="1" applyAlignment="1">
      <alignment horizontal="center" vertical="center" wrapText="1"/>
    </xf>
    <xf numFmtId="0" fontId="8" fillId="0" borderId="0" xfId="52" applyFont="1" applyAlignment="1" applyProtection="1">
      <alignment horizontal="left" vertical="top" wrapText="1"/>
    </xf>
    <xf numFmtId="0" fontId="6" fillId="7" borderId="0" xfId="52" applyNumberFormat="1" applyFont="1" applyFill="1" applyBorder="1" applyAlignment="1" applyProtection="1">
      <alignment horizontal="left" vertical="top" wrapText="1"/>
    </xf>
    <xf numFmtId="14" fontId="6" fillId="8" borderId="5" xfId="53" applyNumberFormat="1" applyFont="1" applyFill="1" applyBorder="1" applyAlignment="1" applyProtection="1">
      <alignment horizontal="left" vertical="center" wrapText="1" indent="1"/>
    </xf>
    <xf numFmtId="0" fontId="33" fillId="0" borderId="20" xfId="54" applyFont="1" applyFill="1" applyBorder="1" applyAlignment="1" applyProtection="1">
      <alignment horizontal="center" vertical="center" wrapText="1"/>
    </xf>
    <xf numFmtId="0" fontId="6" fillId="0" borderId="5" xfId="54" applyFont="1" applyFill="1" applyBorder="1" applyAlignment="1" applyProtection="1">
      <alignment horizontal="center" vertical="center" wrapText="1"/>
    </xf>
    <xf numFmtId="0" fontId="6" fillId="8" borderId="16" xfId="54" applyNumberFormat="1" applyFont="1" applyFill="1" applyBorder="1" applyAlignment="1" applyProtection="1">
      <alignment horizontal="left" vertical="center" wrapText="1" indent="1"/>
    </xf>
    <xf numFmtId="0" fontId="6" fillId="8" borderId="28" xfId="54" applyNumberFormat="1" applyFont="1" applyFill="1" applyBorder="1" applyAlignment="1" applyProtection="1">
      <alignment horizontal="left" vertical="center" wrapText="1" indent="1"/>
    </xf>
    <xf numFmtId="14" fontId="33" fillId="0" borderId="16" xfId="53" applyNumberFormat="1" applyFont="1" applyFill="1" applyBorder="1" applyAlignment="1" applyProtection="1">
      <alignment horizontal="center" vertical="center" wrapText="1"/>
    </xf>
    <xf numFmtId="14" fontId="33" fillId="0" borderId="28" xfId="53" applyNumberFormat="1" applyFont="1" applyFill="1" applyBorder="1" applyAlignment="1" applyProtection="1">
      <alignment horizontal="center" vertical="center" wrapText="1"/>
    </xf>
    <xf numFmtId="169" fontId="6" fillId="0" borderId="13" xfId="54" applyNumberFormat="1" applyFont="1" applyFill="1" applyBorder="1" applyAlignment="1" applyProtection="1">
      <alignment horizontal="center" vertical="center" wrapText="1"/>
    </xf>
    <xf numFmtId="169" fontId="6" fillId="0" borderId="14" xfId="54" applyNumberFormat="1" applyFont="1" applyFill="1" applyBorder="1" applyAlignment="1" applyProtection="1">
      <alignment horizontal="center" vertical="center" wrapText="1"/>
    </xf>
    <xf numFmtId="169" fontId="6" fillId="0" borderId="5" xfId="54" applyNumberFormat="1" applyFont="1" applyFill="1" applyBorder="1" applyAlignment="1" applyProtection="1">
      <alignment horizontal="center" vertical="center" wrapText="1"/>
    </xf>
    <xf numFmtId="49" fontId="29" fillId="0" borderId="15" xfId="33" applyNumberFormat="1" applyFont="1" applyFill="1" applyBorder="1" applyAlignment="1" applyProtection="1">
      <alignment horizontal="center" vertical="center" wrapText="1"/>
    </xf>
    <xf numFmtId="0" fontId="18" fillId="0" borderId="14" xfId="32" applyFont="1" applyFill="1" applyBorder="1" applyAlignment="1" applyProtection="1">
      <alignment horizontal="left" vertical="center" wrapText="1" indent="1"/>
    </xf>
    <xf numFmtId="0" fontId="18" fillId="0" borderId="5" xfId="32" applyFont="1" applyFill="1" applyBorder="1" applyAlignment="1" applyProtection="1">
      <alignment horizontal="left" vertical="center" wrapText="1" indent="1"/>
    </xf>
    <xf numFmtId="0" fontId="18" fillId="0" borderId="13" xfId="32" applyFont="1" applyFill="1" applyBorder="1" applyAlignment="1" applyProtection="1">
      <alignment horizontal="left" vertical="center" wrapText="1" indent="1"/>
    </xf>
    <xf numFmtId="0" fontId="6" fillId="0" borderId="0" xfId="54" applyFont="1" applyFill="1" applyBorder="1" applyAlignment="1" applyProtection="1">
      <alignment horizontal="center" vertical="center" wrapText="1"/>
    </xf>
    <xf numFmtId="49" fontId="6" fillId="0" borderId="0" xfId="53" applyNumberFormat="1" applyFont="1" applyFill="1" applyBorder="1" applyAlignment="1" applyProtection="1">
      <alignment horizontal="center" vertical="center" wrapText="1"/>
    </xf>
    <xf numFmtId="4" fontId="6" fillId="0" borderId="5" xfId="34"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49" fontId="0" fillId="8" borderId="16" xfId="0" applyNumberFormat="1" applyFill="1" applyBorder="1" applyAlignment="1" applyProtection="1">
      <alignment horizontal="left" vertical="center" wrapText="1"/>
    </xf>
    <xf numFmtId="49" fontId="0" fillId="8" borderId="26" xfId="0" applyNumberFormat="1" applyFill="1" applyBorder="1" applyAlignment="1" applyProtection="1">
      <alignment horizontal="left" vertical="center" wrapText="1"/>
    </xf>
    <xf numFmtId="49" fontId="6"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49" fontId="0" fillId="0" borderId="5" xfId="0" applyBorder="1">
      <alignment vertical="top"/>
    </xf>
    <xf numFmtId="0" fontId="0" fillId="8" borderId="5" xfId="0" applyNumberFormat="1" applyFill="1" applyBorder="1" applyAlignment="1" applyProtection="1">
      <alignment horizontal="left" vertical="center" wrapText="1"/>
    </xf>
    <xf numFmtId="49" fontId="0" fillId="8" borderId="5" xfId="0" applyNumberFormat="1" applyFill="1" applyBorder="1" applyAlignment="1" applyProtection="1">
      <alignment horizontal="left" vertical="center" wrapText="1"/>
    </xf>
    <xf numFmtId="0" fontId="0" fillId="0" borderId="5" xfId="0" applyNumberFormat="1" applyBorder="1" applyAlignment="1">
      <alignment horizontal="center" vertical="center"/>
    </xf>
    <xf numFmtId="0" fontId="6" fillId="8" borderId="5" xfId="33" applyNumberFormat="1" applyFont="1" applyFill="1" applyBorder="1" applyAlignment="1" applyProtection="1">
      <alignment horizontal="left" vertical="center" wrapText="1"/>
    </xf>
    <xf numFmtId="49" fontId="0" fillId="8" borderId="5" xfId="0" applyFill="1" applyBorder="1" applyAlignment="1" applyProtection="1">
      <alignment horizontal="left" vertical="top"/>
    </xf>
    <xf numFmtId="0" fontId="6" fillId="8" borderId="16" xfId="53" applyNumberFormat="1" applyFont="1" applyFill="1" applyBorder="1" applyAlignment="1" applyProtection="1">
      <alignment horizontal="left" vertical="center" wrapText="1"/>
    </xf>
    <xf numFmtId="0" fontId="6" fillId="8" borderId="28" xfId="53" applyNumberFormat="1" applyFont="1" applyFill="1" applyBorder="1" applyAlignment="1" applyProtection="1">
      <alignment horizontal="left" vertical="center" wrapText="1"/>
    </xf>
    <xf numFmtId="0" fontId="6" fillId="8" borderId="26" xfId="53" applyNumberFormat="1" applyFont="1" applyFill="1" applyBorder="1" applyAlignment="1" applyProtection="1">
      <alignment horizontal="left" vertical="center" wrapText="1"/>
    </xf>
    <xf numFmtId="0" fontId="6" fillId="8" borderId="5"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center" vertical="center" wrapText="1"/>
    </xf>
    <xf numFmtId="0" fontId="102" fillId="0" borderId="0" xfId="0" applyNumberFormat="1" applyFont="1" applyFill="1" applyBorder="1" applyAlignment="1">
      <alignment horizontal="right" vertical="center"/>
    </xf>
    <xf numFmtId="0" fontId="102" fillId="0" borderId="0" xfId="0" applyNumberFormat="1" applyFont="1" applyFill="1" applyBorder="1" applyAlignment="1" applyProtection="1">
      <alignment horizontal="center" vertical="center"/>
    </xf>
    <xf numFmtId="0" fontId="56" fillId="0" borderId="20" xfId="32" applyFont="1" applyFill="1" applyBorder="1" applyAlignment="1" applyProtection="1">
      <alignment horizontal="left" vertical="center" wrapText="1" indent="1"/>
    </xf>
    <xf numFmtId="0" fontId="56" fillId="0" borderId="28" xfId="32" applyFont="1" applyFill="1" applyBorder="1" applyAlignment="1" applyProtection="1">
      <alignment horizontal="left" vertical="center" wrapText="1" indent="1"/>
    </xf>
    <xf numFmtId="0" fontId="56" fillId="0" borderId="24" xfId="32" applyFont="1" applyFill="1" applyBorder="1" applyAlignment="1" applyProtection="1">
      <alignment horizontal="left" vertical="center" wrapText="1" indent="1"/>
    </xf>
    <xf numFmtId="0" fontId="56" fillId="0" borderId="0" xfId="47" applyFont="1" applyFill="1" applyBorder="1" applyAlignment="1" applyProtection="1">
      <alignment horizontal="right" vertical="center" wrapText="1"/>
    </xf>
    <xf numFmtId="0" fontId="56" fillId="0" borderId="17" xfId="47" applyFont="1" applyFill="1" applyBorder="1" applyAlignment="1" applyProtection="1">
      <alignment horizontal="right" vertical="center" wrapText="1"/>
    </xf>
    <xf numFmtId="0" fontId="6" fillId="0" borderId="5" xfId="47" applyFont="1" applyFill="1" applyBorder="1" applyAlignment="1" applyProtection="1">
      <alignment horizontal="right" vertical="center" wrapText="1"/>
    </xf>
    <xf numFmtId="49" fontId="29" fillId="7" borderId="17" xfId="33" applyNumberFormat="1" applyFont="1" applyFill="1" applyBorder="1" applyAlignment="1" applyProtection="1">
      <alignment horizontal="center" vertical="center"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0" fillId="0" borderId="5" xfId="0" applyNumberFormat="1" applyBorder="1" applyAlignment="1">
      <alignment horizontal="center" vertical="center" wrapText="1"/>
    </xf>
    <xf numFmtId="49" fontId="6" fillId="8" borderId="16" xfId="33" applyNumberFormat="1" applyFont="1" applyFill="1" applyBorder="1" applyAlignment="1" applyProtection="1">
      <alignment horizontal="left" vertical="center" wrapText="1"/>
    </xf>
    <xf numFmtId="49" fontId="6" fillId="8" borderId="28" xfId="33" applyNumberFormat="1" applyFont="1" applyFill="1" applyBorder="1" applyAlignment="1" applyProtection="1">
      <alignment horizontal="left" vertical="center" wrapText="1"/>
    </xf>
    <xf numFmtId="49" fontId="6" fillId="8" borderId="26" xfId="33" applyNumberFormat="1" applyFont="1" applyFill="1" applyBorder="1" applyAlignment="1" applyProtection="1">
      <alignment horizontal="left" vertical="center" wrapText="1"/>
    </xf>
    <xf numFmtId="0" fontId="0" fillId="0" borderId="0" xfId="0" applyNumberFormat="1" applyAlignment="1">
      <alignment horizontal="left" vertical="top" wrapText="1"/>
    </xf>
    <xf numFmtId="0" fontId="6" fillId="0" borderId="0" xfId="54" applyFont="1" applyFill="1" applyAlignment="1" applyProtection="1">
      <alignment horizontal="left" vertical="top" wrapText="1"/>
    </xf>
    <xf numFmtId="0" fontId="18" fillId="0" borderId="14" xfId="55" applyFont="1" applyFill="1" applyBorder="1" applyAlignment="1">
      <alignment horizontal="left" vertical="center" wrapText="1" indent="1"/>
    </xf>
    <xf numFmtId="0" fontId="18" fillId="0" borderId="5" xfId="55" applyFont="1" applyFill="1" applyBorder="1" applyAlignment="1">
      <alignment horizontal="left" vertical="center" wrapText="1" indent="1"/>
    </xf>
    <xf numFmtId="0" fontId="18"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horizontal="left" vertical="top" wrapText="1"/>
    </xf>
    <xf numFmtId="0" fontId="74" fillId="0" borderId="0" xfId="54" applyFont="1" applyFill="1" applyBorder="1" applyAlignment="1" applyProtection="1">
      <alignment horizontal="center" vertical="center" wrapText="1"/>
    </xf>
    <xf numFmtId="4" fontId="6" fillId="8" borderId="5" xfId="30" applyNumberFormat="1" applyFont="1" applyFill="1" applyBorder="1" applyAlignment="1" applyProtection="1">
      <alignment horizontal="left" vertical="center" wrapText="1"/>
    </xf>
    <xf numFmtId="0" fontId="6" fillId="9" borderId="5" xfId="54" applyNumberFormat="1" applyFont="1" applyFill="1" applyBorder="1" applyAlignment="1" applyProtection="1">
      <alignment horizontal="left" vertical="center" wrapText="1"/>
      <protection locked="0"/>
    </xf>
    <xf numFmtId="0" fontId="6" fillId="9" borderId="13" xfId="54" applyNumberFormat="1" applyFont="1" applyFill="1" applyBorder="1" applyAlignment="1" applyProtection="1">
      <alignment horizontal="left" vertical="center" wrapText="1"/>
      <protection locked="0"/>
    </xf>
    <xf numFmtId="0" fontId="6" fillId="9" borderId="15" xfId="54" applyNumberFormat="1" applyFont="1" applyFill="1" applyBorder="1" applyAlignment="1" applyProtection="1">
      <alignment horizontal="left" vertical="center" wrapText="1"/>
      <protection locked="0"/>
    </xf>
    <xf numFmtId="0" fontId="6" fillId="9" borderId="14" xfId="54"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49" fontId="37" fillId="9" borderId="5" xfId="53" applyNumberFormat="1" applyFont="1" applyFill="1" applyBorder="1" applyAlignment="1" applyProtection="1">
      <alignment horizontal="center" vertical="center" wrapText="1"/>
      <protection locked="0"/>
    </xf>
    <xf numFmtId="49" fontId="6" fillId="11" borderId="5" xfId="53" applyNumberFormat="1" applyFont="1" applyFill="1" applyBorder="1" applyAlignment="1" applyProtection="1">
      <alignment horizontal="center" vertical="center" wrapText="1"/>
    </xf>
    <xf numFmtId="0" fontId="6" fillId="12" borderId="13" xfId="47" applyFont="1" applyFill="1" applyBorder="1" applyAlignment="1" applyProtection="1">
      <alignment horizontal="center" vertical="center" wrapText="1"/>
    </xf>
    <xf numFmtId="0" fontId="6" fillId="12" borderId="15" xfId="47" applyFont="1" applyFill="1" applyBorder="1" applyAlignment="1" applyProtection="1">
      <alignment horizontal="center" vertical="center" wrapText="1"/>
    </xf>
    <xf numFmtId="0" fontId="6" fillId="12" borderId="14" xfId="47" applyFont="1" applyFill="1" applyBorder="1" applyAlignment="1" applyProtection="1">
      <alignment horizontal="center" vertical="center" wrapText="1"/>
    </xf>
    <xf numFmtId="0" fontId="6" fillId="7" borderId="16" xfId="54" applyFont="1" applyFill="1" applyBorder="1" applyAlignment="1" applyProtection="1">
      <alignment horizontal="center" vertical="center" wrapText="1"/>
    </xf>
    <xf numFmtId="0" fontId="6" fillId="7" borderId="28" xfId="54" applyFont="1" applyFill="1" applyBorder="1" applyAlignment="1" applyProtection="1">
      <alignment horizontal="center" vertical="center" wrapText="1"/>
    </xf>
    <xf numFmtId="0" fontId="6" fillId="7" borderId="26" xfId="54" applyFont="1" applyFill="1" applyBorder="1" applyAlignment="1" applyProtection="1">
      <alignment horizontal="center" vertical="center" wrapText="1"/>
    </xf>
    <xf numFmtId="0" fontId="18" fillId="0" borderId="15" xfId="55" applyFont="1" applyBorder="1" applyAlignment="1">
      <alignment horizontal="left" vertical="center" wrapText="1" indent="1"/>
    </xf>
    <xf numFmtId="0" fontId="6" fillId="0" borderId="0" xfId="47" applyFont="1" applyFill="1" applyBorder="1" applyAlignment="1" applyProtection="1">
      <alignment horizontal="right" vertical="center" wrapText="1"/>
    </xf>
    <xf numFmtId="0" fontId="29" fillId="7" borderId="23" xfId="33" applyNumberFormat="1" applyFont="1" applyFill="1" applyBorder="1" applyAlignment="1" applyProtection="1">
      <alignment horizontal="center" vertical="center" wrapText="1"/>
    </xf>
    <xf numFmtId="0" fontId="6" fillId="0" borderId="16" xfId="54" applyNumberFormat="1" applyFont="1" applyFill="1" applyBorder="1" applyAlignment="1" applyProtection="1">
      <alignment horizontal="left" vertical="top" wrapText="1"/>
    </xf>
    <xf numFmtId="0" fontId="6" fillId="0" borderId="28" xfId="54" applyNumberFormat="1" applyFont="1" applyFill="1" applyBorder="1" applyAlignment="1" applyProtection="1">
      <alignment horizontal="left" vertical="top" wrapText="1"/>
    </xf>
    <xf numFmtId="0" fontId="6" fillId="0" borderId="26" xfId="54" applyNumberFormat="1" applyFont="1" applyFill="1" applyBorder="1" applyAlignment="1" applyProtection="1">
      <alignment horizontal="left" vertical="top" wrapText="1"/>
    </xf>
    <xf numFmtId="0" fontId="56" fillId="0" borderId="0" xfId="53" applyNumberFormat="1" applyFont="1" applyFill="1" applyBorder="1" applyAlignment="1" applyProtection="1">
      <alignment horizontal="left" vertical="center" wrapText="1" indent="1"/>
    </xf>
    <xf numFmtId="0" fontId="6" fillId="8" borderId="5" xfId="53" applyNumberFormat="1" applyFont="1" applyFill="1" applyBorder="1" applyAlignment="1" applyProtection="1">
      <alignment horizontal="left" vertical="center" wrapText="1" indent="1"/>
    </xf>
    <xf numFmtId="0" fontId="33" fillId="0" borderId="17" xfId="54" applyFont="1" applyFill="1" applyBorder="1" applyAlignment="1" applyProtection="1">
      <alignment horizontal="center" vertical="center"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0" fillId="13" borderId="16" xfId="0" applyFont="1" applyFill="1" applyBorder="1" applyAlignment="1" applyProtection="1">
      <alignment horizontal="center" vertical="center" textRotation="90" wrapText="1"/>
    </xf>
    <xf numFmtId="49" fontId="40" fillId="13" borderId="28" xfId="0" applyFont="1" applyFill="1" applyBorder="1" applyAlignment="1" applyProtection="1">
      <alignment horizontal="center" vertical="center" textRotation="90" wrapText="1"/>
    </xf>
    <xf numFmtId="49" fontId="40" fillId="13" borderId="26" xfId="0" applyFont="1" applyFill="1" applyBorder="1" applyAlignment="1" applyProtection="1">
      <alignment horizontal="center" vertical="center" textRotation="90" wrapText="1"/>
    </xf>
    <xf numFmtId="0" fontId="6" fillId="7" borderId="5" xfId="54" applyFont="1" applyFill="1" applyBorder="1" applyAlignment="1" applyProtection="1">
      <alignment horizontal="center" vertical="center" wrapText="1"/>
    </xf>
    <xf numFmtId="0" fontId="0" fillId="7" borderId="13" xfId="101" applyNumberFormat="1" applyFont="1" applyFill="1" applyBorder="1" applyAlignment="1" applyProtection="1">
      <alignment horizontal="center" vertical="center" wrapText="1"/>
    </xf>
    <xf numFmtId="0" fontId="0" fillId="7" borderId="15" xfId="101" applyNumberFormat="1" applyFont="1" applyFill="1" applyBorder="1" applyAlignment="1" applyProtection="1">
      <alignment horizontal="center" vertical="center" wrapText="1"/>
    </xf>
    <xf numFmtId="0" fontId="0" fillId="7" borderId="14" xfId="101" applyNumberFormat="1" applyFont="1" applyFill="1" applyBorder="1" applyAlignment="1" applyProtection="1">
      <alignment horizontal="center" vertical="center" wrapText="1"/>
    </xf>
    <xf numFmtId="0" fontId="6" fillId="12" borderId="13" xfId="45" applyFont="1" applyFill="1" applyBorder="1" applyAlignment="1" applyProtection="1">
      <alignment horizontal="center" vertical="center" wrapText="1"/>
    </xf>
    <xf numFmtId="0" fontId="6" fillId="12" borderId="14" xfId="45" applyFont="1" applyFill="1" applyBorder="1" applyAlignment="1" applyProtection="1">
      <alignment horizontal="center" vertical="center" wrapText="1"/>
    </xf>
    <xf numFmtId="0" fontId="6" fillId="12" borderId="16" xfId="45" applyFont="1" applyFill="1" applyBorder="1" applyAlignment="1" applyProtection="1">
      <alignment horizontal="center" vertical="center" wrapText="1"/>
    </xf>
    <xf numFmtId="0" fontId="6" fillId="12" borderId="26" xfId="45" applyFont="1" applyFill="1" applyBorder="1" applyAlignment="1" applyProtection="1">
      <alignment horizontal="center" vertical="center" wrapText="1"/>
    </xf>
    <xf numFmtId="49" fontId="56" fillId="0" borderId="0" xfId="53" applyNumberFormat="1" applyFont="1" applyFill="1" applyBorder="1" applyAlignment="1" applyProtection="1">
      <alignment horizontal="left" vertical="center" wrapText="1" indent="1"/>
    </xf>
    <xf numFmtId="49" fontId="69" fillId="9" borderId="13" xfId="30" applyNumberFormat="1" applyFont="1" applyFill="1" applyBorder="1" applyAlignment="1" applyProtection="1">
      <alignment horizontal="left" vertical="center" wrapText="1" indent="1"/>
      <protection locked="0"/>
    </xf>
    <xf numFmtId="49" fontId="69" fillId="9" borderId="15" xfId="30" applyNumberFormat="1" applyFont="1" applyFill="1" applyBorder="1" applyAlignment="1" applyProtection="1">
      <alignment horizontal="left" vertical="center" wrapText="1" indent="1"/>
      <protection locked="0"/>
    </xf>
    <xf numFmtId="49" fontId="69" fillId="9" borderId="14" xfId="30" applyNumberFormat="1" applyFont="1" applyFill="1" applyBorder="1" applyAlignment="1" applyProtection="1">
      <alignment horizontal="left" vertical="center" wrapText="1" indent="1"/>
      <protection locked="0"/>
    </xf>
    <xf numFmtId="49" fontId="40" fillId="13" borderId="5" xfId="0" applyFont="1" applyFill="1" applyBorder="1" applyAlignment="1" applyProtection="1">
      <alignment horizontal="center" vertical="center" textRotation="90" wrapText="1"/>
    </xf>
    <xf numFmtId="0" fontId="47" fillId="0" borderId="0" xfId="47"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29" fillId="7" borderId="15" xfId="33" applyNumberFormat="1" applyFont="1" applyFill="1" applyBorder="1" applyAlignment="1" applyProtection="1">
      <alignment horizontal="center" vertical="center" wrapText="1"/>
    </xf>
    <xf numFmtId="0" fontId="33" fillId="0" borderId="0" xfId="54" applyFont="1" applyFill="1" applyBorder="1" applyAlignment="1" applyProtection="1">
      <alignment horizontal="center" vertical="center" wrapText="1"/>
    </xf>
    <xf numFmtId="0" fontId="47" fillId="0" borderId="17" xfId="47" applyFont="1" applyFill="1" applyBorder="1" applyAlignment="1" applyProtection="1">
      <alignment horizontal="center" vertical="center" wrapText="1"/>
    </xf>
    <xf numFmtId="0" fontId="6" fillId="0" borderId="23" xfId="53" applyNumberFormat="1" applyFont="1" applyFill="1" applyBorder="1" applyAlignment="1" applyProtection="1">
      <alignment horizontal="center" vertical="center" wrapText="1"/>
    </xf>
    <xf numFmtId="0" fontId="6" fillId="0" borderId="0" xfId="53" applyNumberFormat="1"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1" fillId="0" borderId="0" xfId="54" applyFont="1" applyFill="1" applyAlignment="1" applyProtection="1">
      <alignment horizontal="center" vertical="center" wrapText="1"/>
    </xf>
    <xf numFmtId="0" fontId="33" fillId="7" borderId="0" xfId="54" applyFont="1" applyFill="1" applyBorder="1" applyAlignment="1" applyProtection="1">
      <alignment horizontal="center" vertical="center" wrapText="1"/>
    </xf>
    <xf numFmtId="0" fontId="6" fillId="12" borderId="5" xfId="47" applyFont="1" applyFill="1" applyBorder="1" applyAlignment="1" applyProtection="1">
      <alignment horizontal="center" vertical="center" wrapText="1"/>
    </xf>
    <xf numFmtId="0" fontId="6" fillId="12" borderId="5" xfId="45" applyFont="1" applyFill="1" applyBorder="1" applyAlignment="1" applyProtection="1">
      <alignment horizontal="center" vertical="center" wrapText="1"/>
    </xf>
    <xf numFmtId="0" fontId="0" fillId="7" borderId="5" xfId="101" applyNumberFormat="1" applyFont="1" applyFill="1" applyBorder="1" applyAlignment="1" applyProtection="1">
      <alignment horizontal="center" vertical="center" wrapText="1"/>
    </xf>
    <xf numFmtId="0" fontId="29" fillId="7" borderId="0" xfId="33" applyNumberFormat="1" applyFont="1" applyFill="1" applyBorder="1" applyAlignment="1" applyProtection="1">
      <alignment horizontal="center" vertical="center" wrapText="1"/>
    </xf>
    <xf numFmtId="0" fontId="6" fillId="8" borderId="5" xfId="47" applyNumberFormat="1" applyFont="1" applyFill="1" applyBorder="1" applyAlignment="1" applyProtection="1">
      <alignment horizontal="left" vertical="center" wrapText="1"/>
    </xf>
    <xf numFmtId="0" fontId="6" fillId="8" borderId="5" xfId="54" applyNumberFormat="1" applyFont="1" applyFill="1" applyBorder="1" applyAlignment="1" applyProtection="1">
      <alignment horizontal="left" vertical="center" wrapText="1"/>
    </xf>
    <xf numFmtId="0" fontId="6" fillId="0" borderId="16" xfId="54" applyNumberFormat="1" applyFont="1" applyFill="1" applyBorder="1" applyAlignment="1" applyProtection="1">
      <alignment horizontal="left" vertical="center" wrapText="1"/>
    </xf>
    <xf numFmtId="0" fontId="6" fillId="0" borderId="26" xfId="54" applyNumberFormat="1" applyFont="1" applyFill="1" applyBorder="1" applyAlignment="1" applyProtection="1">
      <alignment horizontal="left" vertical="center" wrapText="1"/>
    </xf>
    <xf numFmtId="0" fontId="6" fillId="7" borderId="5" xfId="54" applyNumberFormat="1" applyFont="1" applyFill="1" applyBorder="1" applyAlignment="1" applyProtection="1">
      <alignment horizontal="left" vertical="center" wrapText="1"/>
    </xf>
    <xf numFmtId="49" fontId="6" fillId="2" borderId="5" xfId="54" applyNumberFormat="1" applyFont="1" applyFill="1" applyBorder="1" applyAlignment="1" applyProtection="1">
      <alignment horizontal="left" vertical="center" wrapText="1" indent="4"/>
      <protection locked="0"/>
    </xf>
    <xf numFmtId="0" fontId="6" fillId="0" borderId="21" xfId="54" applyNumberFormat="1" applyFont="1" applyFill="1" applyBorder="1" applyAlignment="1" applyProtection="1">
      <alignment horizontal="left" vertical="center" wrapText="1"/>
    </xf>
    <xf numFmtId="0" fontId="6" fillId="0" borderId="20" xfId="54" applyNumberFormat="1" applyFont="1" applyFill="1" applyBorder="1" applyAlignment="1" applyProtection="1">
      <alignment horizontal="left" vertical="center" wrapText="1"/>
    </xf>
    <xf numFmtId="0" fontId="6" fillId="0" borderId="18" xfId="54" applyNumberFormat="1" applyFont="1" applyFill="1" applyBorder="1" applyAlignment="1" applyProtection="1">
      <alignment horizontal="left" vertical="center" wrapText="1"/>
    </xf>
    <xf numFmtId="49" fontId="6" fillId="7" borderId="5" xfId="54" applyNumberFormat="1" applyFont="1" applyFill="1" applyBorder="1" applyAlignment="1" applyProtection="1">
      <alignment horizontal="center" vertical="center" wrapText="1"/>
    </xf>
    <xf numFmtId="0" fontId="6" fillId="0" borderId="28" xfId="54" applyNumberFormat="1" applyFont="1" applyFill="1" applyBorder="1" applyAlignment="1" applyProtection="1">
      <alignment horizontal="left" vertical="center" wrapText="1"/>
    </xf>
    <xf numFmtId="0" fontId="33" fillId="0" borderId="5" xfId="54" applyFont="1" applyFill="1" applyBorder="1" applyAlignment="1" applyProtection="1">
      <alignment horizontal="center" vertical="center" wrapText="1"/>
    </xf>
    <xf numFmtId="0" fontId="6" fillId="7" borderId="5" xfId="54" applyFont="1" applyFill="1" applyBorder="1" applyAlignment="1" applyProtection="1">
      <alignment horizontal="center" vertical="center"/>
    </xf>
    <xf numFmtId="0" fontId="0" fillId="0" borderId="16" xfId="33" applyFont="1" applyFill="1" applyBorder="1" applyAlignment="1" applyProtection="1">
      <alignment horizontal="center" vertical="center" wrapText="1"/>
    </xf>
    <xf numFmtId="0" fontId="0" fillId="0" borderId="26" xfId="33" applyFont="1" applyFill="1" applyBorder="1" applyAlignment="1" applyProtection="1">
      <alignment horizontal="center" vertical="center" wrapText="1"/>
    </xf>
    <xf numFmtId="0" fontId="6" fillId="7" borderId="13" xfId="54" applyFont="1" applyFill="1" applyBorder="1" applyAlignment="1" applyProtection="1">
      <alignment horizontal="center" vertical="center" wrapText="1"/>
    </xf>
    <xf numFmtId="0" fontId="6" fillId="7" borderId="15" xfId="54" applyFont="1" applyFill="1" applyBorder="1" applyAlignment="1" applyProtection="1">
      <alignment horizontal="center" vertical="center" wrapText="1"/>
    </xf>
    <xf numFmtId="0" fontId="6" fillId="7" borderId="14" xfId="54" applyFont="1" applyFill="1" applyBorder="1" applyAlignment="1" applyProtection="1">
      <alignment horizontal="center" vertical="center" wrapText="1"/>
    </xf>
    <xf numFmtId="0" fontId="0" fillId="0" borderId="5" xfId="54" applyFont="1" applyFill="1" applyBorder="1" applyAlignment="1" applyProtection="1">
      <alignment horizontal="left" vertical="center" wrapText="1"/>
    </xf>
    <xf numFmtId="0" fontId="0" fillId="0" borderId="13" xfId="33" applyFont="1" applyFill="1" applyBorder="1" applyAlignment="1" applyProtection="1">
      <alignment horizontal="center" vertical="center" wrapText="1"/>
    </xf>
    <xf numFmtId="0" fontId="0" fillId="0" borderId="14" xfId="33" applyFont="1" applyFill="1" applyBorder="1" applyAlignment="1" applyProtection="1">
      <alignment horizontal="center" vertical="center" wrapText="1"/>
    </xf>
    <xf numFmtId="49" fontId="29" fillId="7" borderId="15" xfId="33" applyNumberFormat="1" applyFont="1" applyFill="1" applyBorder="1" applyAlignment="1" applyProtection="1">
      <alignment horizontal="center" vertical="center" wrapText="1"/>
    </xf>
    <xf numFmtId="0" fontId="37" fillId="0" borderId="5" xfId="54" applyFont="1" applyFill="1" applyBorder="1" applyAlignment="1" applyProtection="1">
      <alignment horizontal="left" vertical="center" wrapText="1"/>
    </xf>
    <xf numFmtId="0" fontId="0" fillId="0" borderId="13" xfId="54" applyFont="1" applyFill="1" applyBorder="1" applyAlignment="1" applyProtection="1">
      <alignment horizontal="center" vertical="center" wrapText="1"/>
    </xf>
    <xf numFmtId="0" fontId="0" fillId="0" borderId="14" xfId="54" applyFont="1" applyFill="1" applyBorder="1" applyAlignment="1" applyProtection="1">
      <alignment horizontal="center" vertical="center" wrapText="1"/>
    </xf>
    <xf numFmtId="0" fontId="0" fillId="0" borderId="28" xfId="54" applyFont="1" applyFill="1" applyBorder="1" applyAlignment="1" applyProtection="1">
      <alignment horizontal="left" vertical="center" wrapText="1"/>
    </xf>
    <xf numFmtId="0" fontId="37" fillId="0" borderId="28" xfId="54" applyFont="1" applyFill="1" applyBorder="1" applyAlignment="1" applyProtection="1">
      <alignment horizontal="left" vertical="center" wrapText="1"/>
    </xf>
    <xf numFmtId="0" fontId="37" fillId="0" borderId="26" xfId="54" applyFont="1" applyFill="1" applyBorder="1" applyAlignment="1" applyProtection="1">
      <alignment horizontal="left" vertical="center" wrapText="1"/>
    </xf>
    <xf numFmtId="0" fontId="32" fillId="7" borderId="20" xfId="54" applyFont="1" applyFill="1" applyBorder="1" applyAlignment="1" applyProtection="1">
      <alignment horizontal="center" vertical="top" wrapText="1"/>
    </xf>
    <xf numFmtId="49" fontId="0" fillId="7" borderId="5" xfId="54" applyNumberFormat="1" applyFont="1" applyFill="1" applyBorder="1" applyAlignment="1" applyProtection="1">
      <alignment horizontal="center" vertical="center" wrapText="1"/>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49" fontId="0" fillId="7" borderId="16" xfId="54" applyNumberFormat="1" applyFont="1" applyFill="1" applyBorder="1" applyAlignment="1" applyProtection="1">
      <alignment horizontal="center" vertical="center" wrapText="1"/>
    </xf>
    <xf numFmtId="49" fontId="0" fillId="7" borderId="28" xfId="54" applyNumberFormat="1" applyFont="1" applyFill="1" applyBorder="1" applyAlignment="1" applyProtection="1">
      <alignment horizontal="center" vertical="center" wrapText="1"/>
    </xf>
    <xf numFmtId="49" fontId="0" fillId="7" borderId="26" xfId="54" applyNumberFormat="1" applyFont="1" applyFill="1" applyBorder="1" applyAlignment="1" applyProtection="1">
      <alignment horizontal="center" vertical="center" wrapText="1"/>
    </xf>
    <xf numFmtId="0" fontId="18" fillId="0" borderId="15" xfId="32" applyFont="1" applyFill="1" applyBorder="1" applyAlignment="1" applyProtection="1">
      <alignment horizontal="left" vertical="center" wrapText="1" indent="1"/>
    </xf>
    <xf numFmtId="49" fontId="6" fillId="0" borderId="0" xfId="41" applyBorder="1" applyAlignment="1" applyProtection="1">
      <alignment horizontal="left" vertical="top" wrapText="1"/>
    </xf>
    <xf numFmtId="0" fontId="6" fillId="7" borderId="5" xfId="48" applyNumberFormat="1" applyFont="1" applyFill="1" applyBorder="1" applyAlignment="1" applyProtection="1">
      <alignment horizontal="center" vertical="center" wrapText="1"/>
    </xf>
    <xf numFmtId="49" fontId="6" fillId="0" borderId="0" xfId="41" applyFont="1" applyAlignment="1">
      <alignment horizontal="left" vertical="top" wrapText="1"/>
    </xf>
    <xf numFmtId="49" fontId="0" fillId="12" borderId="15" xfId="0" applyFont="1" applyFill="1" applyBorder="1" applyAlignment="1">
      <alignment horizontal="left" vertical="center" indent="1"/>
    </xf>
    <xf numFmtId="4" fontId="6" fillId="8" borderId="13" xfId="30" applyNumberFormat="1" applyFont="1" applyFill="1" applyBorder="1" applyAlignment="1" applyProtection="1">
      <alignment horizontal="left" vertical="center" wrapText="1"/>
    </xf>
    <xf numFmtId="4" fontId="6" fillId="8" borderId="15" xfId="30" applyNumberFormat="1" applyFont="1" applyFill="1" applyBorder="1" applyAlignment="1" applyProtection="1">
      <alignment horizontal="left" vertical="center" wrapText="1"/>
    </xf>
    <xf numFmtId="4" fontId="6" fillId="8" borderId="14" xfId="30" applyNumberFormat="1" applyFont="1" applyFill="1" applyBorder="1" applyAlignment="1" applyProtection="1">
      <alignment horizontal="left" vertical="center" wrapText="1"/>
    </xf>
    <xf numFmtId="0" fontId="6" fillId="8" borderId="13" xfId="53" applyNumberFormat="1" applyFont="1" applyFill="1" applyBorder="1" applyAlignment="1" applyProtection="1">
      <alignment horizontal="left" vertical="center" wrapText="1"/>
    </xf>
    <xf numFmtId="0" fontId="6" fillId="8" borderId="15" xfId="53" applyNumberFormat="1" applyFont="1" applyFill="1" applyBorder="1" applyAlignment="1" applyProtection="1">
      <alignment horizontal="left" vertical="center" wrapText="1"/>
    </xf>
    <xf numFmtId="0" fontId="6" fillId="8" borderId="14" xfId="53" applyNumberFormat="1" applyFont="1" applyFill="1" applyBorder="1" applyAlignment="1" applyProtection="1">
      <alignment horizontal="left" vertical="center" wrapText="1"/>
    </xf>
    <xf numFmtId="0" fontId="6" fillId="0" borderId="13" xfId="54" applyNumberFormat="1" applyFont="1" applyFill="1" applyBorder="1" applyAlignment="1" applyProtection="1">
      <alignment horizontal="left" vertical="center" wrapText="1"/>
    </xf>
    <xf numFmtId="0" fontId="6" fillId="0" borderId="15" xfId="54" applyNumberFormat="1" applyFont="1" applyFill="1" applyBorder="1" applyAlignment="1" applyProtection="1">
      <alignment horizontal="left" vertical="center" wrapText="1"/>
    </xf>
    <xf numFmtId="0" fontId="6" fillId="0" borderId="14" xfId="54" applyNumberFormat="1" applyFont="1" applyFill="1" applyBorder="1" applyAlignment="1" applyProtection="1">
      <alignment horizontal="left" vertical="center" wrapText="1"/>
    </xf>
    <xf numFmtId="0" fontId="33" fillId="0" borderId="21" xfId="54" applyFont="1" applyFill="1" applyBorder="1" applyAlignment="1" applyProtection="1">
      <alignment horizontal="center" vertical="center" wrapText="1"/>
    </xf>
    <xf numFmtId="0" fontId="33" fillId="0" borderId="18" xfId="54" applyFont="1" applyFill="1" applyBorder="1" applyAlignment="1" applyProtection="1">
      <alignment horizontal="center" vertical="center" wrapText="1"/>
    </xf>
    <xf numFmtId="0" fontId="6" fillId="8" borderId="13" xfId="47" applyNumberFormat="1" applyFont="1" applyFill="1" applyBorder="1" applyAlignment="1" applyProtection="1">
      <alignment horizontal="left" vertical="center" wrapText="1"/>
    </xf>
    <xf numFmtId="0" fontId="6" fillId="8" borderId="15" xfId="47" applyNumberFormat="1" applyFont="1" applyFill="1" applyBorder="1" applyAlignment="1" applyProtection="1">
      <alignment horizontal="left" vertical="center" wrapText="1"/>
    </xf>
    <xf numFmtId="0" fontId="6" fillId="8" borderId="14" xfId="47" applyNumberFormat="1" applyFont="1" applyFill="1" applyBorder="1" applyAlignment="1" applyProtection="1">
      <alignment horizontal="left" vertical="center" wrapText="1"/>
    </xf>
    <xf numFmtId="0" fontId="6" fillId="8" borderId="13" xfId="54" applyNumberFormat="1" applyFont="1" applyFill="1" applyBorder="1" applyAlignment="1" applyProtection="1">
      <alignment horizontal="left" vertical="center" wrapText="1"/>
    </xf>
    <xf numFmtId="0" fontId="6" fillId="8" borderId="15" xfId="54" applyNumberFormat="1" applyFont="1" applyFill="1" applyBorder="1" applyAlignment="1" applyProtection="1">
      <alignment horizontal="left" vertical="center" wrapText="1"/>
    </xf>
    <xf numFmtId="0" fontId="6" fillId="8" borderId="14" xfId="54" applyNumberFormat="1" applyFont="1" applyFill="1" applyBorder="1" applyAlignment="1" applyProtection="1">
      <alignment horizontal="left" vertical="center" wrapText="1"/>
    </xf>
    <xf numFmtId="0" fontId="29" fillId="0" borderId="20" xfId="54" applyFont="1" applyFill="1" applyBorder="1" applyAlignment="1" applyProtection="1">
      <alignment horizontal="center" vertical="top" wrapText="1"/>
    </xf>
    <xf numFmtId="0" fontId="29" fillId="0" borderId="0" xfId="54" applyFont="1" applyFill="1" applyBorder="1" applyAlignment="1" applyProtection="1">
      <alignment horizontal="center" vertical="top" wrapText="1"/>
    </xf>
    <xf numFmtId="14" fontId="49" fillId="0" borderId="5" xfId="5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left" vertical="center" wrapText="1"/>
    </xf>
    <xf numFmtId="0" fontId="6" fillId="11" borderId="5" xfId="5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center" vertical="center" wrapText="1"/>
    </xf>
    <xf numFmtId="0" fontId="6" fillId="7" borderId="0" xfId="54" applyFont="1" applyFill="1" applyBorder="1" applyAlignment="1" applyProtection="1">
      <alignment horizontal="center" vertical="center" wrapText="1"/>
    </xf>
    <xf numFmtId="0" fontId="29" fillId="7" borderId="17" xfId="3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0" fillId="0" borderId="5" xfId="0" applyNumberFormat="1" applyFill="1" applyBorder="1" applyAlignment="1" applyProtection="1">
      <alignment horizontal="center" vertical="center"/>
    </xf>
    <xf numFmtId="49" fontId="6"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0" fontId="6"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6"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6" fillId="0" borderId="5" xfId="33" applyNumberFormat="1" applyFont="1" applyFill="1" applyBorder="1" applyAlignment="1" applyProtection="1">
      <alignment horizontal="left" vertical="center" wrapText="1"/>
    </xf>
    <xf numFmtId="0" fontId="6" fillId="0" borderId="5" xfId="54" applyNumberFormat="1" applyFont="1" applyFill="1" applyBorder="1" applyAlignment="1" applyProtection="1">
      <alignment horizontal="left" vertical="center" wrapText="1"/>
    </xf>
    <xf numFmtId="49" fontId="6" fillId="11" borderId="13" xfId="53" applyNumberFormat="1" applyFont="1" applyFill="1" applyBorder="1" applyAlignment="1" applyProtection="1">
      <alignment horizontal="center" vertical="center" wrapText="1"/>
    </xf>
    <xf numFmtId="49" fontId="6" fillId="7" borderId="16" xfId="54" applyNumberFormat="1" applyFont="1" applyFill="1" applyBorder="1" applyAlignment="1" applyProtection="1">
      <alignment horizontal="center" vertical="center" wrapText="1"/>
    </xf>
    <xf numFmtId="49" fontId="6" fillId="7" borderId="26" xfId="54" applyNumberFormat="1" applyFont="1" applyFill="1" applyBorder="1" applyAlignment="1" applyProtection="1">
      <alignment horizontal="center" vertical="center" wrapText="1"/>
    </xf>
    <xf numFmtId="0" fontId="8" fillId="10" borderId="5" xfId="0" applyNumberFormat="1" applyFont="1" applyFill="1" applyBorder="1" applyAlignment="1" applyProtection="1">
      <alignment horizontal="center" vertical="center" wrapText="1"/>
    </xf>
  </cellXfs>
  <cellStyles count="102">
    <cellStyle name=" 1" xfId="1"/>
    <cellStyle name=" 1 2" xfId="2"/>
    <cellStyle name=" 1_Stage1" xfId="3"/>
    <cellStyle name="_Model_RAB Мой_PR.PROG.WARM.NOTCOMBI.2012.2.16_v1.4(04.04.11) " xfId="4"/>
    <cellStyle name="_Model_RAB Мой_Книга2_PR.PROG.WARM.NOTCOMBI.2012.2.16_v1.4(04.04.11) " xfId="5"/>
    <cellStyle name="_Model_RAB_MRSK_svod_PR.PROG.WARM.NOTCOMBI.2012.2.16_v1.4(04.04.11) " xfId="6"/>
    <cellStyle name="_Model_RAB_MRSK_svod_Книга2_PR.PROG.WARM.NOTCOMBI.2012.2.16_v1.4(04.04.11) " xfId="7"/>
    <cellStyle name="_МОДЕЛЬ_1 (2)_PR.PROG.WARM.NOTCOMBI.2012.2.16_v1.4(04.04.11) " xfId="8"/>
    <cellStyle name="_МОДЕЛЬ_1 (2)_Книга2_PR.PROG.WARM.NOTCOMBI.2012.2.16_v1.4(04.04.11) " xfId="9"/>
    <cellStyle name="_пр 5 тариф RAB_PR.PROG.WARM.NOTCOMBI.2012.2.16_v1.4(04.04.11) " xfId="10"/>
    <cellStyle name="_пр 5 тариф RAB_Книга2_PR.PROG.WARM.NOTCOMBI.2012.2.16_v1.4(04.04.11) " xfId="11"/>
    <cellStyle name="_Расчет RAB_22072008_PR.PROG.WARM.NOTCOMBI.2012.2.16_v1.4(04.04.11) " xfId="12"/>
    <cellStyle name="_Расчет RAB_22072008_Книга2_PR.PROG.WARM.NOTCOMBI.2012.2.16_v1.4(04.04.11) " xfId="13"/>
    <cellStyle name="_Расчет RAB_Лен и МОЭСК_с 2010 года_14.04.2009_со сглаж_version 3.0_без ФСК_PR.PROG.WARM.NOTCOMBI.2012.2.16_v1.4(04.04.11) " xfId="14"/>
    <cellStyle name="_Расчет RAB_Лен и МОЭСК_с 2010 года_14.04.2009_со сглаж_version 3.0_без ФСК_Книга2_PR.PROG.WARM.NOTCOMBI.2012.2.16_v1.4(04.04.11) " xfId="15"/>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urrency [0]" xfId="16"/>
    <cellStyle name="currency1" xfId="17"/>
    <cellStyle name="Currency2" xfId="18"/>
    <cellStyle name="currency3" xfId="19"/>
    <cellStyle name="currency4" xfId="20"/>
    <cellStyle name="Followed Hyperlink" xfId="21"/>
    <cellStyle name="Header 3" xfId="22"/>
    <cellStyle name="Hyperlink" xfId="23"/>
    <cellStyle name="normal" xfId="24"/>
    <cellStyle name="Normal1" xfId="25"/>
    <cellStyle name="Normal2" xfId="26"/>
    <cellStyle name="Percent1" xfId="27"/>
    <cellStyle name="Title 4" xfId="28"/>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2" xfId="31"/>
    <cellStyle name="Денежный" xfId="98" builtinId="4" hidden="1"/>
    <cellStyle name="Денежный [0]" xfId="99" builtinId="7" hidden="1"/>
    <cellStyle name="Заголовок" xfId="32"/>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cellStyle name="Значение" xfId="34"/>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cellStyle name="Обычный 12 2" xfId="36"/>
    <cellStyle name="Обычный 14" xfId="37"/>
    <cellStyle name="Обычный 14 6" xfId="101"/>
    <cellStyle name="Обычный 15" xfId="38"/>
    <cellStyle name="Обычный 2" xfId="39"/>
    <cellStyle name="Обычный 2 2" xfId="40"/>
    <cellStyle name="Обычный 3" xfId="41"/>
    <cellStyle name="Обычный 3 2" xfId="42"/>
    <cellStyle name="Обычный 3 3" xfId="43"/>
    <cellStyle name="Обычный 4" xfId="44"/>
    <cellStyle name="Обычный_BALANCE.WARM.2007YEAR(FACT)" xfId="45"/>
    <cellStyle name="Обычный_INVEST.WARM.PLAN.4.78(v0.1)" xfId="46"/>
    <cellStyle name="Обычный_JKH.OPEN.INFO.HVS(v3.5)_цены161210" xfId="47"/>
    <cellStyle name="Обычный_JKH.OPEN.INFO.PRICE.VO_v4.0(10.02.11)" xfId="48"/>
    <cellStyle name="Обычный_MINENERGO.340.PRIL79(v0.1)" xfId="49"/>
    <cellStyle name="Обычный_PREDEL.JKH.2010(v1.3)" xfId="50"/>
    <cellStyle name="Обычный_razrabotka_sablonov_po_WKU" xfId="51"/>
    <cellStyle name="Обычный_SIMPLE_1_massive2" xfId="52"/>
    <cellStyle name="Обычный_ЖКУ_проект3" xfId="53"/>
    <cellStyle name="Обычный_Мониторинг инвестиций" xfId="54"/>
    <cellStyle name="Обычный_Шаблон по источникам для Модуля Реестр (2)" xfId="55"/>
    <cellStyle name="Плохой" xfId="62" builtinId="27" hidden="1"/>
    <cellStyle name="Пояснение" xfId="70" builtinId="53" hidden="1"/>
    <cellStyle name="Примечание" xfId="69" builtinId="10" hidden="1"/>
    <cellStyle name="Процентный" xfId="100" builtinId="5" hidden="1"/>
    <cellStyle name="Связанная ячейка" xfId="66" builtinId="24" hidden="1"/>
    <cellStyle name="Текст предупреждения" xfId="68" builtinId="11" hidden="1"/>
    <cellStyle name="Финансовый" xfId="96" builtinId="3" hidden="1"/>
    <cellStyle name="Финансовый [0]" xfId="97"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86"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1.pn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1.png"/><Relationship Id="rId1" Type="http://schemas.openxmlformats.org/officeDocument/2006/relationships/image" Target="../media/image20.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1.png"/><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1.png"/><Relationship Id="rId1" Type="http://schemas.openxmlformats.org/officeDocument/2006/relationships/image" Target="../media/image20.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1.png"/><Relationship Id="rId1" Type="http://schemas.openxmlformats.org/officeDocument/2006/relationships/image" Target="../media/image20.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1.png"/><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1.png"/><Relationship Id="rId1" Type="http://schemas.openxmlformats.org/officeDocument/2006/relationships/image" Target="../media/image20.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1.png"/><Relationship Id="rId1" Type="http://schemas.openxmlformats.org/officeDocument/2006/relationships/image" Target="../media/image20.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1.png"/><Relationship Id="rId1" Type="http://schemas.openxmlformats.org/officeDocument/2006/relationships/image" Target="../media/image20.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1.png"/><Relationship Id="rId1" Type="http://schemas.openxmlformats.org/officeDocument/2006/relationships/image" Target="../media/image20.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1.png"/><Relationship Id="rId1" Type="http://schemas.openxmlformats.org/officeDocument/2006/relationships/image" Target="../media/image20.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1.png"/><Relationship Id="rId1" Type="http://schemas.openxmlformats.org/officeDocument/2006/relationships/image" Target="../media/image20.png"/></Relationships>
</file>

<file path=xl/drawings/_rels/drawing8.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1.png"/><Relationship Id="rId1"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49</xdr:col>
      <xdr:colOff>38100</xdr:colOff>
      <xdr:row>23</xdr:row>
      <xdr:rowOff>0</xdr:rowOff>
    </xdr:from>
    <xdr:to>
      <xdr:col>49</xdr:col>
      <xdr:colOff>228600</xdr:colOff>
      <xdr:row>23</xdr:row>
      <xdr:rowOff>190500</xdr:rowOff>
    </xdr:to>
    <xdr:grpSp>
      <xdr:nvGrpSpPr>
        <xdr:cNvPr id="4" name="shCalendar" hidden="1"/>
        <xdr:cNvGrpSpPr>
          <a:grpSpLocks/>
        </xdr:cNvGrpSpPr>
      </xdr:nvGrpSpPr>
      <xdr:grpSpPr bwMode="auto">
        <a:xfrm>
          <a:off x="24606250" y="487680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xdr:cNvGrpSpPr>
          <a:grpSpLocks/>
        </xdr:cNvGrpSpPr>
      </xdr:nvGrpSpPr>
      <xdr:grpSpPr bwMode="auto">
        <a:xfrm>
          <a:off x="6419850" y="546735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xdr:cNvGrpSpPr>
          <a:grpSpLocks/>
        </xdr:cNvGrpSpPr>
      </xdr:nvGrpSpPr>
      <xdr:grpSpPr bwMode="auto">
        <a:xfrm>
          <a:off x="6972300" y="480060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xdr:cNvGrpSpPr>
          <a:grpSpLocks/>
        </xdr:cNvGrpSpPr>
      </xdr:nvGrpSpPr>
      <xdr:grpSpPr bwMode="auto">
        <a:xfrm>
          <a:off x="7962900" y="4800600"/>
          <a:ext cx="190500" cy="190500"/>
          <a:chOff x="13896191" y="1813753"/>
          <a:chExt cx="211023" cy="178845"/>
        </a:xfrm>
      </xdr:grpSpPr>
      <xdr:sp macro="[0]!modfrmDateChoose.CalendarShow" textlink="">
        <xdr:nvSpPr>
          <xdr:cNvPr id="1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xdr:cNvGrpSpPr>
          <a:grpSpLocks/>
        </xdr:cNvGrpSpPr>
      </xdr:nvGrpSpPr>
      <xdr:grpSpPr bwMode="auto">
        <a:xfrm>
          <a:off x="7962900" y="4800600"/>
          <a:ext cx="190500" cy="190500"/>
          <a:chOff x="13896191" y="1813753"/>
          <a:chExt cx="211023" cy="178845"/>
        </a:xfrm>
      </xdr:grpSpPr>
      <xdr:sp macro="[0]!modfrmDateChoose.CalendarShow" textlink="">
        <xdr:nvSpPr>
          <xdr:cNvPr id="1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xdr:cNvGrpSpPr>
          <a:grpSpLocks/>
        </xdr:cNvGrpSpPr>
      </xdr:nvGrpSpPr>
      <xdr:grpSpPr bwMode="auto">
        <a:xfrm>
          <a:off x="7962900" y="4800600"/>
          <a:ext cx="190500" cy="190500"/>
          <a:chOff x="13896191" y="1813753"/>
          <a:chExt cx="211023" cy="178845"/>
        </a:xfrm>
      </xdr:grpSpPr>
      <xdr:sp macro="[0]!modfrmDateChoose.CalendarShow" textlink="">
        <xdr:nvSpPr>
          <xdr:cNvPr id="1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xdr:cNvGrpSpPr>
          <a:grpSpLocks/>
        </xdr:cNvGrpSpPr>
      </xdr:nvGrpSpPr>
      <xdr:grpSpPr bwMode="auto">
        <a:xfrm>
          <a:off x="7962900" y="4800600"/>
          <a:ext cx="190500" cy="190500"/>
          <a:chOff x="13896191" y="1813753"/>
          <a:chExt cx="211023" cy="178845"/>
        </a:xfrm>
      </xdr:grpSpPr>
      <xdr:sp macro="[0]!modfrmDateChoose.CalendarShow" textlink="">
        <xdr:nvSpPr>
          <xdr:cNvPr id="1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xdr:cNvGrpSpPr>
          <a:grpSpLocks/>
        </xdr:cNvGrpSpPr>
      </xdr:nvGrpSpPr>
      <xdr:grpSpPr bwMode="auto">
        <a:xfrm>
          <a:off x="7962900" y="4800600"/>
          <a:ext cx="190500" cy="190500"/>
          <a:chOff x="13896191" y="1813753"/>
          <a:chExt cx="211023" cy="178845"/>
        </a:xfrm>
      </xdr:grpSpPr>
      <xdr:sp macro="[0]!modfrmDateChoose.CalendarShow" textlink="">
        <xdr:nvSpPr>
          <xdr:cNvPr id="2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xdr:cNvGrpSpPr>
          <a:grpSpLocks/>
        </xdr:cNvGrpSpPr>
      </xdr:nvGrpSpPr>
      <xdr:grpSpPr bwMode="auto">
        <a:xfrm>
          <a:off x="7962900" y="4800600"/>
          <a:ext cx="190500" cy="190500"/>
          <a:chOff x="13896191" y="1813753"/>
          <a:chExt cx="211023" cy="178845"/>
        </a:xfrm>
      </xdr:grpSpPr>
      <xdr:sp macro="[0]!modfrmDateChoose.CalendarShow" textlink="">
        <xdr:nvSpPr>
          <xdr:cNvPr id="2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xdr:cNvGrpSpPr>
          <a:grpSpLocks/>
        </xdr:cNvGrpSpPr>
      </xdr:nvGrpSpPr>
      <xdr:grpSpPr bwMode="auto">
        <a:xfrm>
          <a:off x="7962900" y="4800600"/>
          <a:ext cx="190500" cy="190500"/>
          <a:chOff x="13896191" y="1813753"/>
          <a:chExt cx="211023" cy="178845"/>
        </a:xfrm>
      </xdr:grpSpPr>
      <xdr:sp macro="[0]!modfrmDateChoose.CalendarShow" textlink="">
        <xdr:nvSpPr>
          <xdr:cNvPr id="2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xdr:cNvGrpSpPr>
          <a:grpSpLocks/>
        </xdr:cNvGrpSpPr>
      </xdr:nvGrpSpPr>
      <xdr:grpSpPr bwMode="auto">
        <a:xfrm>
          <a:off x="7962900" y="4800600"/>
          <a:ext cx="190500" cy="190500"/>
          <a:chOff x="13896191" y="1813753"/>
          <a:chExt cx="211023" cy="178845"/>
        </a:xfrm>
      </xdr:grpSpPr>
      <xdr:sp macro="[0]!modfrmDateChoose.CalendarShow" textlink="">
        <xdr:nvSpPr>
          <xdr:cNvPr id="3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xdr:cNvGrpSpPr>
          <a:grpSpLocks/>
        </xdr:cNvGrpSpPr>
      </xdr:nvGrpSpPr>
      <xdr:grpSpPr bwMode="auto">
        <a:xfrm>
          <a:off x="7962900" y="4800600"/>
          <a:ext cx="190500" cy="190500"/>
          <a:chOff x="13896191" y="1813753"/>
          <a:chExt cx="211023" cy="178845"/>
        </a:xfrm>
      </xdr:grpSpPr>
      <xdr:sp macro="[0]!modfrmDateChoose.CalendarShow" textlink="">
        <xdr:nvSpPr>
          <xdr:cNvPr id="3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xdr:cNvGrpSpPr>
          <a:grpSpLocks/>
        </xdr:cNvGrpSpPr>
      </xdr:nvGrpSpPr>
      <xdr:grpSpPr bwMode="auto">
        <a:xfrm>
          <a:off x="8001000" y="374332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xdr:cNvGrpSpPr>
          <a:grpSpLocks/>
        </xdr:cNvGrpSpPr>
      </xdr:nvGrpSpPr>
      <xdr:grpSpPr bwMode="auto">
        <a:xfrm>
          <a:off x="6381750" y="379095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xdr:cNvGrpSpPr>
          <a:grpSpLocks/>
        </xdr:cNvGrpSpPr>
      </xdr:nvGrpSpPr>
      <xdr:grpSpPr bwMode="auto">
        <a:xfrm>
          <a:off x="6381750" y="38004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xdr:cNvGrpSpPr>
          <a:grpSpLocks/>
        </xdr:cNvGrpSpPr>
      </xdr:nvGrpSpPr>
      <xdr:grpSpPr bwMode="auto">
        <a:xfrm>
          <a:off x="6381750" y="411480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xdr:cNvGrpSpPr>
          <a:grpSpLocks/>
        </xdr:cNvGrpSpPr>
      </xdr:nvGrpSpPr>
      <xdr:grpSpPr bwMode="auto">
        <a:xfrm>
          <a:off x="6381750" y="4114800"/>
          <a:ext cx="190500" cy="190500"/>
          <a:chOff x="13896191" y="1813753"/>
          <a:chExt cx="211023" cy="178845"/>
        </a:xfrm>
      </xdr:grpSpPr>
      <xdr:sp macro="[0]!modfrmDateChoose.CalendarShow" textlink="">
        <xdr:nvSpPr>
          <xdr:cNvPr id="1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xdr:cNvGrpSpPr>
          <a:grpSpLocks/>
        </xdr:cNvGrpSpPr>
      </xdr:nvGrpSpPr>
      <xdr:grpSpPr bwMode="auto">
        <a:xfrm>
          <a:off x="6381750" y="4114800"/>
          <a:ext cx="190500" cy="190500"/>
          <a:chOff x="13896191" y="1813753"/>
          <a:chExt cx="211023" cy="178845"/>
        </a:xfrm>
      </xdr:grpSpPr>
      <xdr:sp macro="[0]!modfrmDateChoose.CalendarShow" textlink="">
        <xdr:nvSpPr>
          <xdr:cNvPr id="1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xdr:cNvGrpSpPr>
          <a:grpSpLocks/>
        </xdr:cNvGrpSpPr>
      </xdr:nvGrpSpPr>
      <xdr:grpSpPr bwMode="auto">
        <a:xfrm>
          <a:off x="15706725" y="3143250"/>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31</xdr:col>
      <xdr:colOff>0</xdr:colOff>
      <xdr:row>22</xdr:row>
      <xdr:rowOff>0</xdr:rowOff>
    </xdr:from>
    <xdr:ext cx="190500" cy="190500"/>
    <xdr:grpSp>
      <xdr:nvGrpSpPr>
        <xdr:cNvPr id="7" name="shCalendar" hidden="1"/>
        <xdr:cNvGrpSpPr>
          <a:grpSpLocks/>
        </xdr:cNvGrpSpPr>
      </xdr:nvGrpSpPr>
      <xdr:grpSpPr bwMode="auto">
        <a:xfrm>
          <a:off x="16697325" y="3143250"/>
          <a:ext cx="190500" cy="190500"/>
          <a:chOff x="13896191" y="1813753"/>
          <a:chExt cx="211023" cy="178845"/>
        </a:xfrm>
      </xdr:grpSpPr>
      <xdr:sp macro="[0]!modfrmDateChoose.CalendarShow" textlink="">
        <xdr:nvSpPr>
          <xdr:cNvPr id="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31</xdr:col>
      <xdr:colOff>0</xdr:colOff>
      <xdr:row>22</xdr:row>
      <xdr:rowOff>0</xdr:rowOff>
    </xdr:from>
    <xdr:ext cx="190500" cy="190500"/>
    <xdr:grpSp>
      <xdr:nvGrpSpPr>
        <xdr:cNvPr id="10" name="shCalendar" hidden="1"/>
        <xdr:cNvGrpSpPr>
          <a:grpSpLocks/>
        </xdr:cNvGrpSpPr>
      </xdr:nvGrpSpPr>
      <xdr:grpSpPr bwMode="auto">
        <a:xfrm>
          <a:off x="16697325" y="3143250"/>
          <a:ext cx="190500" cy="190500"/>
          <a:chOff x="13896191" y="1813753"/>
          <a:chExt cx="211023" cy="178845"/>
        </a:xfrm>
      </xdr:grpSpPr>
      <xdr:sp macro="[0]!modfrmDateChoose.CalendarShow" textlink="">
        <xdr:nvSpPr>
          <xdr:cNvPr id="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8</xdr:row>
      <xdr:rowOff>0</xdr:rowOff>
    </xdr:from>
    <xdr:ext cx="190500" cy="190500"/>
    <xdr:grpSp>
      <xdr:nvGrpSpPr>
        <xdr:cNvPr id="13" name="shCalendar" hidden="1"/>
        <xdr:cNvGrpSpPr>
          <a:grpSpLocks/>
        </xdr:cNvGrpSpPr>
      </xdr:nvGrpSpPr>
      <xdr:grpSpPr bwMode="auto">
        <a:xfrm>
          <a:off x="247650" y="600075"/>
          <a:ext cx="190500" cy="190500"/>
          <a:chOff x="13896191" y="1813753"/>
          <a:chExt cx="211023" cy="178845"/>
        </a:xfrm>
      </xdr:grpSpPr>
      <xdr:sp macro="[0]!modfrmDateChoose.CalendarShow" textlink="">
        <xdr:nvSpPr>
          <xdr:cNvPr id="1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5"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11</xdr:row>
      <xdr:rowOff>0</xdr:rowOff>
    </xdr:from>
    <xdr:to>
      <xdr:col>6</xdr:col>
      <xdr:colOff>228600</xdr:colOff>
      <xdr:row>11</xdr:row>
      <xdr:rowOff>190500</xdr:rowOff>
    </xdr:to>
    <xdr:grpSp>
      <xdr:nvGrpSpPr>
        <xdr:cNvPr id="14" name="shCalendar" hidden="1"/>
        <xdr:cNvGrpSpPr>
          <a:grpSpLocks/>
        </xdr:cNvGrpSpPr>
      </xdr:nvGrpSpPr>
      <xdr:grpSpPr bwMode="auto">
        <a:xfrm>
          <a:off x="7229475" y="2214563"/>
          <a:ext cx="190500" cy="190500"/>
          <a:chOff x="13896191" y="1813753"/>
          <a:chExt cx="211023" cy="178845"/>
        </a:xfrm>
      </xdr:grpSpPr>
      <xdr:sp macro="[0]!modfrmDateChoose.CalendarShow" textlink="">
        <xdr:nvSpPr>
          <xdr:cNvPr id="1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17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49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38100</xdr:colOff>
      <xdr:row>46</xdr:row>
      <xdr:rowOff>0</xdr:rowOff>
    </xdr:from>
    <xdr:ext cx="190500" cy="190500"/>
    <xdr:grpSp>
      <xdr:nvGrpSpPr>
        <xdr:cNvPr id="7" name="shCalendar" hidden="1"/>
        <xdr:cNvGrpSpPr>
          <a:grpSpLocks/>
        </xdr:cNvGrpSpPr>
      </xdr:nvGrpSpPr>
      <xdr:grpSpPr bwMode="auto">
        <a:xfrm>
          <a:off x="6896100" y="11072813"/>
          <a:ext cx="190500" cy="190500"/>
          <a:chOff x="13896191" y="1813753"/>
          <a:chExt cx="211023" cy="178845"/>
        </a:xfrm>
      </xdr:grpSpPr>
      <xdr:sp macro="[0]!modfrmDateChoose.CalendarShow" textlink="">
        <xdr:nvSpPr>
          <xdr:cNvPr id="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4.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xdr:cNvGrpSpPr>
          <a:grpSpLocks/>
        </xdr:cNvGrpSpPr>
      </xdr:nvGrpSpPr>
      <xdr:grpSpPr bwMode="auto">
        <a:xfrm>
          <a:off x="12814300" y="825500"/>
          <a:ext cx="190500" cy="190500"/>
          <a:chOff x="13896191" y="1813753"/>
          <a:chExt cx="211023" cy="178845"/>
        </a:xfrm>
      </xdr:grpSpPr>
      <xdr:sp macro="[0]!modfrmDateChoose.CalendarShow" textlink="">
        <xdr:nvSpPr>
          <xdr:cNvPr id="720144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8" name="shCalendar" hidden="1"/>
        <xdr:cNvGrpSpPr>
          <a:grpSpLocks/>
        </xdr:cNvGrpSpPr>
      </xdr:nvGrpSpPr>
      <xdr:grpSpPr bwMode="auto">
        <a:xfrm>
          <a:off x="5391150" y="4829175"/>
          <a:ext cx="190500" cy="190500"/>
          <a:chOff x="13896191" y="1813753"/>
          <a:chExt cx="211023" cy="178845"/>
        </a:xfrm>
      </xdr:grpSpPr>
      <xdr:sp macro="[0]!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_________Microsoft_Word_97_2003.doc"/></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0">
    <tabColor rgb="FFFFCC99"/>
  </sheetPr>
  <dimension ref="A1"/>
  <sheetViews>
    <sheetView showGridLines="0" workbookViewId="0"/>
  </sheetViews>
  <sheetFormatPr defaultColWidth="9.140625" defaultRowHeight="11.25"/>
  <cols>
    <col min="1" max="16384" width="9.140625" style="167"/>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29" width="10.5703125" style="554"/>
    <col min="30" max="249" width="10.5703125" style="493"/>
    <col min="250" max="257" width="0" style="493" hidden="1" customWidth="1"/>
    <col min="258" max="258" width="3.7109375" style="493" customWidth="1"/>
    <col min="259" max="259" width="3.85546875" style="493" customWidth="1"/>
    <col min="260" max="260" width="3.7109375" style="493" customWidth="1"/>
    <col min="261" max="261" width="12.7109375" style="493" customWidth="1"/>
    <col min="262" max="262" width="52.7109375" style="493" customWidth="1"/>
    <col min="263" max="266" width="0" style="493" hidden="1" customWidth="1"/>
    <col min="267" max="267" width="12.28515625" style="493" customWidth="1"/>
    <col min="268" max="268" width="6.42578125" style="493" customWidth="1"/>
    <col min="269" max="269" width="12.28515625" style="493" customWidth="1"/>
    <col min="270" max="270" width="0" style="493" hidden="1" customWidth="1"/>
    <col min="271" max="271" width="3.7109375" style="493" customWidth="1"/>
    <col min="272" max="272" width="11.140625" style="493" bestFit="1" customWidth="1"/>
    <col min="273" max="274" width="10.5703125" style="493"/>
    <col min="275" max="275" width="11.140625" style="493" customWidth="1"/>
    <col min="276" max="505" width="10.5703125" style="493"/>
    <col min="506" max="513" width="0" style="493" hidden="1" customWidth="1"/>
    <col min="514" max="514" width="3.7109375" style="493" customWidth="1"/>
    <col min="515" max="515" width="3.85546875" style="493" customWidth="1"/>
    <col min="516" max="516" width="3.7109375" style="493" customWidth="1"/>
    <col min="517" max="517" width="12.7109375" style="493" customWidth="1"/>
    <col min="518" max="518" width="52.7109375" style="493" customWidth="1"/>
    <col min="519" max="522" width="0" style="493" hidden="1" customWidth="1"/>
    <col min="523" max="523" width="12.28515625" style="493" customWidth="1"/>
    <col min="524" max="524" width="6.42578125" style="493" customWidth="1"/>
    <col min="525" max="525" width="12.28515625" style="493" customWidth="1"/>
    <col min="526" max="526" width="0" style="493" hidden="1" customWidth="1"/>
    <col min="527" max="527" width="3.7109375" style="493" customWidth="1"/>
    <col min="528" max="528" width="11.140625" style="493" bestFit="1" customWidth="1"/>
    <col min="529" max="530" width="10.5703125" style="493"/>
    <col min="531" max="531" width="11.140625" style="493" customWidth="1"/>
    <col min="532" max="761" width="10.5703125" style="493"/>
    <col min="762" max="769" width="0" style="493" hidden="1" customWidth="1"/>
    <col min="770" max="770" width="3.7109375" style="493" customWidth="1"/>
    <col min="771" max="771" width="3.85546875" style="493" customWidth="1"/>
    <col min="772" max="772" width="3.7109375" style="493" customWidth="1"/>
    <col min="773" max="773" width="12.7109375" style="493" customWidth="1"/>
    <col min="774" max="774" width="52.7109375" style="493" customWidth="1"/>
    <col min="775" max="778" width="0" style="493" hidden="1" customWidth="1"/>
    <col min="779" max="779" width="12.28515625" style="493" customWidth="1"/>
    <col min="780" max="780" width="6.42578125" style="493" customWidth="1"/>
    <col min="781" max="781" width="12.28515625" style="493" customWidth="1"/>
    <col min="782" max="782" width="0" style="493" hidden="1" customWidth="1"/>
    <col min="783" max="783" width="3.7109375" style="493" customWidth="1"/>
    <col min="784" max="784" width="11.140625" style="493" bestFit="1" customWidth="1"/>
    <col min="785" max="786" width="10.5703125" style="493"/>
    <col min="787" max="787" width="11.140625" style="493" customWidth="1"/>
    <col min="788" max="1017" width="10.5703125" style="493"/>
    <col min="1018" max="1025" width="0" style="493" hidden="1" customWidth="1"/>
    <col min="1026" max="1026" width="3.7109375" style="493" customWidth="1"/>
    <col min="1027" max="1027" width="3.85546875" style="493" customWidth="1"/>
    <col min="1028" max="1028" width="3.7109375" style="493" customWidth="1"/>
    <col min="1029" max="1029" width="12.7109375" style="493" customWidth="1"/>
    <col min="1030" max="1030" width="52.7109375" style="493" customWidth="1"/>
    <col min="1031" max="1034" width="0" style="493" hidden="1" customWidth="1"/>
    <col min="1035" max="1035" width="12.28515625" style="493" customWidth="1"/>
    <col min="1036" max="1036" width="6.42578125" style="493" customWidth="1"/>
    <col min="1037" max="1037" width="12.28515625" style="493" customWidth="1"/>
    <col min="1038" max="1038" width="0" style="493" hidden="1" customWidth="1"/>
    <col min="1039" max="1039" width="3.7109375" style="493" customWidth="1"/>
    <col min="1040" max="1040" width="11.140625" style="493" bestFit="1" customWidth="1"/>
    <col min="1041" max="1042" width="10.5703125" style="493"/>
    <col min="1043" max="1043" width="11.140625" style="493" customWidth="1"/>
    <col min="1044" max="1273" width="10.5703125" style="493"/>
    <col min="1274" max="1281" width="0" style="493" hidden="1" customWidth="1"/>
    <col min="1282" max="1282" width="3.7109375" style="493" customWidth="1"/>
    <col min="1283" max="1283" width="3.85546875" style="493" customWidth="1"/>
    <col min="1284" max="1284" width="3.7109375" style="493" customWidth="1"/>
    <col min="1285" max="1285" width="12.7109375" style="493" customWidth="1"/>
    <col min="1286" max="1286" width="52.7109375" style="493" customWidth="1"/>
    <col min="1287" max="1290" width="0" style="493" hidden="1" customWidth="1"/>
    <col min="1291" max="1291" width="12.28515625" style="493" customWidth="1"/>
    <col min="1292" max="1292" width="6.42578125" style="493" customWidth="1"/>
    <col min="1293" max="1293" width="12.28515625" style="493" customWidth="1"/>
    <col min="1294" max="1294" width="0" style="493" hidden="1" customWidth="1"/>
    <col min="1295" max="1295" width="3.7109375" style="493" customWidth="1"/>
    <col min="1296" max="1296" width="11.140625" style="493" bestFit="1" customWidth="1"/>
    <col min="1297" max="1298" width="10.5703125" style="493"/>
    <col min="1299" max="1299" width="11.140625" style="493" customWidth="1"/>
    <col min="1300" max="1529" width="10.5703125" style="493"/>
    <col min="1530" max="1537" width="0" style="493" hidden="1" customWidth="1"/>
    <col min="1538" max="1538" width="3.7109375" style="493" customWidth="1"/>
    <col min="1539" max="1539" width="3.85546875" style="493" customWidth="1"/>
    <col min="1540" max="1540" width="3.7109375" style="493" customWidth="1"/>
    <col min="1541" max="1541" width="12.7109375" style="493" customWidth="1"/>
    <col min="1542" max="1542" width="52.7109375" style="493" customWidth="1"/>
    <col min="1543" max="1546" width="0" style="493" hidden="1" customWidth="1"/>
    <col min="1547" max="1547" width="12.28515625" style="493" customWidth="1"/>
    <col min="1548" max="1548" width="6.42578125" style="493" customWidth="1"/>
    <col min="1549" max="1549" width="12.28515625" style="493" customWidth="1"/>
    <col min="1550" max="1550" width="0" style="493" hidden="1" customWidth="1"/>
    <col min="1551" max="1551" width="3.7109375" style="493" customWidth="1"/>
    <col min="1552" max="1552" width="11.140625" style="493" bestFit="1" customWidth="1"/>
    <col min="1553" max="1554" width="10.5703125" style="493"/>
    <col min="1555" max="1555" width="11.140625" style="493" customWidth="1"/>
    <col min="1556" max="1785" width="10.5703125" style="493"/>
    <col min="1786" max="1793" width="0" style="493" hidden="1" customWidth="1"/>
    <col min="1794" max="1794" width="3.7109375" style="493" customWidth="1"/>
    <col min="1795" max="1795" width="3.85546875" style="493" customWidth="1"/>
    <col min="1796" max="1796" width="3.7109375" style="493" customWidth="1"/>
    <col min="1797" max="1797" width="12.7109375" style="493" customWidth="1"/>
    <col min="1798" max="1798" width="52.7109375" style="493" customWidth="1"/>
    <col min="1799" max="1802" width="0" style="493" hidden="1" customWidth="1"/>
    <col min="1803" max="1803" width="12.28515625" style="493" customWidth="1"/>
    <col min="1804" max="1804" width="6.42578125" style="493" customWidth="1"/>
    <col min="1805" max="1805" width="12.28515625" style="493" customWidth="1"/>
    <col min="1806" max="1806" width="0" style="493" hidden="1" customWidth="1"/>
    <col min="1807" max="1807" width="3.7109375" style="493" customWidth="1"/>
    <col min="1808" max="1808" width="11.140625" style="493" bestFit="1" customWidth="1"/>
    <col min="1809" max="1810" width="10.5703125" style="493"/>
    <col min="1811" max="1811" width="11.140625" style="493" customWidth="1"/>
    <col min="1812" max="2041" width="10.5703125" style="493"/>
    <col min="2042" max="2049" width="0" style="493" hidden="1" customWidth="1"/>
    <col min="2050" max="2050" width="3.7109375" style="493" customWidth="1"/>
    <col min="2051" max="2051" width="3.85546875" style="493" customWidth="1"/>
    <col min="2052" max="2052" width="3.7109375" style="493" customWidth="1"/>
    <col min="2053" max="2053" width="12.7109375" style="493" customWidth="1"/>
    <col min="2054" max="2054" width="52.7109375" style="493" customWidth="1"/>
    <col min="2055" max="2058" width="0" style="493" hidden="1" customWidth="1"/>
    <col min="2059" max="2059" width="12.28515625" style="493" customWidth="1"/>
    <col min="2060" max="2060" width="6.42578125" style="493" customWidth="1"/>
    <col min="2061" max="2061" width="12.28515625" style="493" customWidth="1"/>
    <col min="2062" max="2062" width="0" style="493" hidden="1" customWidth="1"/>
    <col min="2063" max="2063" width="3.7109375" style="493" customWidth="1"/>
    <col min="2064" max="2064" width="11.140625" style="493" bestFit="1" customWidth="1"/>
    <col min="2065" max="2066" width="10.5703125" style="493"/>
    <col min="2067" max="2067" width="11.140625" style="493" customWidth="1"/>
    <col min="2068" max="2297" width="10.5703125" style="493"/>
    <col min="2298" max="2305" width="0" style="493" hidden="1" customWidth="1"/>
    <col min="2306" max="2306" width="3.7109375" style="493" customWidth="1"/>
    <col min="2307" max="2307" width="3.85546875" style="493" customWidth="1"/>
    <col min="2308" max="2308" width="3.7109375" style="493" customWidth="1"/>
    <col min="2309" max="2309" width="12.7109375" style="493" customWidth="1"/>
    <col min="2310" max="2310" width="52.7109375" style="493" customWidth="1"/>
    <col min="2311" max="2314" width="0" style="493" hidden="1" customWidth="1"/>
    <col min="2315" max="2315" width="12.28515625" style="493" customWidth="1"/>
    <col min="2316" max="2316" width="6.42578125" style="493" customWidth="1"/>
    <col min="2317" max="2317" width="12.28515625" style="493" customWidth="1"/>
    <col min="2318" max="2318" width="0" style="493" hidden="1" customWidth="1"/>
    <col min="2319" max="2319" width="3.7109375" style="493" customWidth="1"/>
    <col min="2320" max="2320" width="11.140625" style="493" bestFit="1" customWidth="1"/>
    <col min="2321" max="2322" width="10.5703125" style="493"/>
    <col min="2323" max="2323" width="11.140625" style="493" customWidth="1"/>
    <col min="2324" max="2553" width="10.5703125" style="493"/>
    <col min="2554" max="2561" width="0" style="493" hidden="1" customWidth="1"/>
    <col min="2562" max="2562" width="3.7109375" style="493" customWidth="1"/>
    <col min="2563" max="2563" width="3.85546875" style="493" customWidth="1"/>
    <col min="2564" max="2564" width="3.7109375" style="493" customWidth="1"/>
    <col min="2565" max="2565" width="12.7109375" style="493" customWidth="1"/>
    <col min="2566" max="2566" width="52.7109375" style="493" customWidth="1"/>
    <col min="2567" max="2570" width="0" style="493" hidden="1" customWidth="1"/>
    <col min="2571" max="2571" width="12.28515625" style="493" customWidth="1"/>
    <col min="2572" max="2572" width="6.42578125" style="493" customWidth="1"/>
    <col min="2573" max="2573" width="12.28515625" style="493" customWidth="1"/>
    <col min="2574" max="2574" width="0" style="493" hidden="1" customWidth="1"/>
    <col min="2575" max="2575" width="3.7109375" style="493" customWidth="1"/>
    <col min="2576" max="2576" width="11.140625" style="493" bestFit="1" customWidth="1"/>
    <col min="2577" max="2578" width="10.5703125" style="493"/>
    <col min="2579" max="2579" width="11.140625" style="493" customWidth="1"/>
    <col min="2580" max="2809" width="10.5703125" style="493"/>
    <col min="2810" max="2817" width="0" style="493" hidden="1" customWidth="1"/>
    <col min="2818" max="2818" width="3.7109375" style="493" customWidth="1"/>
    <col min="2819" max="2819" width="3.85546875" style="493" customWidth="1"/>
    <col min="2820" max="2820" width="3.7109375" style="493" customWidth="1"/>
    <col min="2821" max="2821" width="12.7109375" style="493" customWidth="1"/>
    <col min="2822" max="2822" width="52.7109375" style="493" customWidth="1"/>
    <col min="2823" max="2826" width="0" style="493" hidden="1" customWidth="1"/>
    <col min="2827" max="2827" width="12.28515625" style="493" customWidth="1"/>
    <col min="2828" max="2828" width="6.42578125" style="493" customWidth="1"/>
    <col min="2829" max="2829" width="12.28515625" style="493" customWidth="1"/>
    <col min="2830" max="2830" width="0" style="493" hidden="1" customWidth="1"/>
    <col min="2831" max="2831" width="3.7109375" style="493" customWidth="1"/>
    <col min="2832" max="2832" width="11.140625" style="493" bestFit="1" customWidth="1"/>
    <col min="2833" max="2834" width="10.5703125" style="493"/>
    <col min="2835" max="2835" width="11.140625" style="493" customWidth="1"/>
    <col min="2836" max="3065" width="10.5703125" style="493"/>
    <col min="3066" max="3073" width="0" style="493" hidden="1" customWidth="1"/>
    <col min="3074" max="3074" width="3.7109375" style="493" customWidth="1"/>
    <col min="3075" max="3075" width="3.85546875" style="493" customWidth="1"/>
    <col min="3076" max="3076" width="3.7109375" style="493" customWidth="1"/>
    <col min="3077" max="3077" width="12.7109375" style="493" customWidth="1"/>
    <col min="3078" max="3078" width="52.7109375" style="493" customWidth="1"/>
    <col min="3079" max="3082" width="0" style="493" hidden="1" customWidth="1"/>
    <col min="3083" max="3083" width="12.28515625" style="493" customWidth="1"/>
    <col min="3084" max="3084" width="6.42578125" style="493" customWidth="1"/>
    <col min="3085" max="3085" width="12.28515625" style="493" customWidth="1"/>
    <col min="3086" max="3086" width="0" style="493" hidden="1" customWidth="1"/>
    <col min="3087" max="3087" width="3.7109375" style="493" customWidth="1"/>
    <col min="3088" max="3088" width="11.140625" style="493" bestFit="1" customWidth="1"/>
    <col min="3089" max="3090" width="10.5703125" style="493"/>
    <col min="3091" max="3091" width="11.140625" style="493" customWidth="1"/>
    <col min="3092" max="3321" width="10.5703125" style="493"/>
    <col min="3322" max="3329" width="0" style="493" hidden="1" customWidth="1"/>
    <col min="3330" max="3330" width="3.7109375" style="493" customWidth="1"/>
    <col min="3331" max="3331" width="3.85546875" style="493" customWidth="1"/>
    <col min="3332" max="3332" width="3.7109375" style="493" customWidth="1"/>
    <col min="3333" max="3333" width="12.7109375" style="493" customWidth="1"/>
    <col min="3334" max="3334" width="52.7109375" style="493" customWidth="1"/>
    <col min="3335" max="3338" width="0" style="493" hidden="1" customWidth="1"/>
    <col min="3339" max="3339" width="12.28515625" style="493" customWidth="1"/>
    <col min="3340" max="3340" width="6.42578125" style="493" customWidth="1"/>
    <col min="3341" max="3341" width="12.28515625" style="493" customWidth="1"/>
    <col min="3342" max="3342" width="0" style="493" hidden="1" customWidth="1"/>
    <col min="3343" max="3343" width="3.7109375" style="493" customWidth="1"/>
    <col min="3344" max="3344" width="11.140625" style="493" bestFit="1" customWidth="1"/>
    <col min="3345" max="3346" width="10.5703125" style="493"/>
    <col min="3347" max="3347" width="11.140625" style="493" customWidth="1"/>
    <col min="3348" max="3577" width="10.5703125" style="493"/>
    <col min="3578" max="3585" width="0" style="493" hidden="1" customWidth="1"/>
    <col min="3586" max="3586" width="3.7109375" style="493" customWidth="1"/>
    <col min="3587" max="3587" width="3.85546875" style="493" customWidth="1"/>
    <col min="3588" max="3588" width="3.7109375" style="493" customWidth="1"/>
    <col min="3589" max="3589" width="12.7109375" style="493" customWidth="1"/>
    <col min="3590" max="3590" width="52.7109375" style="493" customWidth="1"/>
    <col min="3591" max="3594" width="0" style="493" hidden="1" customWidth="1"/>
    <col min="3595" max="3595" width="12.28515625" style="493" customWidth="1"/>
    <col min="3596" max="3596" width="6.42578125" style="493" customWidth="1"/>
    <col min="3597" max="3597" width="12.28515625" style="493" customWidth="1"/>
    <col min="3598" max="3598" width="0" style="493" hidden="1" customWidth="1"/>
    <col min="3599" max="3599" width="3.7109375" style="493" customWidth="1"/>
    <col min="3600" max="3600" width="11.140625" style="493" bestFit="1" customWidth="1"/>
    <col min="3601" max="3602" width="10.5703125" style="493"/>
    <col min="3603" max="3603" width="11.140625" style="493" customWidth="1"/>
    <col min="3604" max="3833" width="10.5703125" style="493"/>
    <col min="3834" max="3841" width="0" style="493" hidden="1" customWidth="1"/>
    <col min="3842" max="3842" width="3.7109375" style="493" customWidth="1"/>
    <col min="3843" max="3843" width="3.85546875" style="493" customWidth="1"/>
    <col min="3844" max="3844" width="3.7109375" style="493" customWidth="1"/>
    <col min="3845" max="3845" width="12.7109375" style="493" customWidth="1"/>
    <col min="3846" max="3846" width="52.7109375" style="493" customWidth="1"/>
    <col min="3847" max="3850" width="0" style="493" hidden="1" customWidth="1"/>
    <col min="3851" max="3851" width="12.28515625" style="493" customWidth="1"/>
    <col min="3852" max="3852" width="6.42578125" style="493" customWidth="1"/>
    <col min="3853" max="3853" width="12.28515625" style="493" customWidth="1"/>
    <col min="3854" max="3854" width="0" style="493" hidden="1" customWidth="1"/>
    <col min="3855" max="3855" width="3.7109375" style="493" customWidth="1"/>
    <col min="3856" max="3856" width="11.140625" style="493" bestFit="1" customWidth="1"/>
    <col min="3857" max="3858" width="10.5703125" style="493"/>
    <col min="3859" max="3859" width="11.140625" style="493" customWidth="1"/>
    <col min="3860" max="4089" width="10.5703125" style="493"/>
    <col min="4090" max="4097" width="0" style="493" hidden="1" customWidth="1"/>
    <col min="4098" max="4098" width="3.7109375" style="493" customWidth="1"/>
    <col min="4099" max="4099" width="3.85546875" style="493" customWidth="1"/>
    <col min="4100" max="4100" width="3.7109375" style="493" customWidth="1"/>
    <col min="4101" max="4101" width="12.7109375" style="493" customWidth="1"/>
    <col min="4102" max="4102" width="52.7109375" style="493" customWidth="1"/>
    <col min="4103" max="4106" width="0" style="493" hidden="1" customWidth="1"/>
    <col min="4107" max="4107" width="12.28515625" style="493" customWidth="1"/>
    <col min="4108" max="4108" width="6.42578125" style="493" customWidth="1"/>
    <col min="4109" max="4109" width="12.28515625" style="493" customWidth="1"/>
    <col min="4110" max="4110" width="0" style="493" hidden="1" customWidth="1"/>
    <col min="4111" max="4111" width="3.7109375" style="493" customWidth="1"/>
    <col min="4112" max="4112" width="11.140625" style="493" bestFit="1" customWidth="1"/>
    <col min="4113" max="4114" width="10.5703125" style="493"/>
    <col min="4115" max="4115" width="11.140625" style="493" customWidth="1"/>
    <col min="4116" max="4345" width="10.5703125" style="493"/>
    <col min="4346" max="4353" width="0" style="493" hidden="1" customWidth="1"/>
    <col min="4354" max="4354" width="3.7109375" style="493" customWidth="1"/>
    <col min="4355" max="4355" width="3.85546875" style="493" customWidth="1"/>
    <col min="4356" max="4356" width="3.7109375" style="493" customWidth="1"/>
    <col min="4357" max="4357" width="12.7109375" style="493" customWidth="1"/>
    <col min="4358" max="4358" width="52.7109375" style="493" customWidth="1"/>
    <col min="4359" max="4362" width="0" style="493" hidden="1" customWidth="1"/>
    <col min="4363" max="4363" width="12.28515625" style="493" customWidth="1"/>
    <col min="4364" max="4364" width="6.42578125" style="493" customWidth="1"/>
    <col min="4365" max="4365" width="12.28515625" style="493" customWidth="1"/>
    <col min="4366" max="4366" width="0" style="493" hidden="1" customWidth="1"/>
    <col min="4367" max="4367" width="3.7109375" style="493" customWidth="1"/>
    <col min="4368" max="4368" width="11.140625" style="493" bestFit="1" customWidth="1"/>
    <col min="4369" max="4370" width="10.5703125" style="493"/>
    <col min="4371" max="4371" width="11.140625" style="493" customWidth="1"/>
    <col min="4372" max="4601" width="10.5703125" style="493"/>
    <col min="4602" max="4609" width="0" style="493" hidden="1" customWidth="1"/>
    <col min="4610" max="4610" width="3.7109375" style="493" customWidth="1"/>
    <col min="4611" max="4611" width="3.85546875" style="493" customWidth="1"/>
    <col min="4612" max="4612" width="3.7109375" style="493" customWidth="1"/>
    <col min="4613" max="4613" width="12.7109375" style="493" customWidth="1"/>
    <col min="4614" max="4614" width="52.7109375" style="493" customWidth="1"/>
    <col min="4615" max="4618" width="0" style="493" hidden="1" customWidth="1"/>
    <col min="4619" max="4619" width="12.28515625" style="493" customWidth="1"/>
    <col min="4620" max="4620" width="6.42578125" style="493" customWidth="1"/>
    <col min="4621" max="4621" width="12.28515625" style="493" customWidth="1"/>
    <col min="4622" max="4622" width="0" style="493" hidden="1" customWidth="1"/>
    <col min="4623" max="4623" width="3.7109375" style="493" customWidth="1"/>
    <col min="4624" max="4624" width="11.140625" style="493" bestFit="1" customWidth="1"/>
    <col min="4625" max="4626" width="10.5703125" style="493"/>
    <col min="4627" max="4627" width="11.140625" style="493" customWidth="1"/>
    <col min="4628" max="4857" width="10.5703125" style="493"/>
    <col min="4858" max="4865" width="0" style="493" hidden="1" customWidth="1"/>
    <col min="4866" max="4866" width="3.7109375" style="493" customWidth="1"/>
    <col min="4867" max="4867" width="3.85546875" style="493" customWidth="1"/>
    <col min="4868" max="4868" width="3.7109375" style="493" customWidth="1"/>
    <col min="4869" max="4869" width="12.7109375" style="493" customWidth="1"/>
    <col min="4870" max="4870" width="52.7109375" style="493" customWidth="1"/>
    <col min="4871" max="4874" width="0" style="493" hidden="1" customWidth="1"/>
    <col min="4875" max="4875" width="12.28515625" style="493" customWidth="1"/>
    <col min="4876" max="4876" width="6.42578125" style="493" customWidth="1"/>
    <col min="4877" max="4877" width="12.28515625" style="493" customWidth="1"/>
    <col min="4878" max="4878" width="0" style="493" hidden="1" customWidth="1"/>
    <col min="4879" max="4879" width="3.7109375" style="493" customWidth="1"/>
    <col min="4880" max="4880" width="11.140625" style="493" bestFit="1" customWidth="1"/>
    <col min="4881" max="4882" width="10.5703125" style="493"/>
    <col min="4883" max="4883" width="11.140625" style="493" customWidth="1"/>
    <col min="4884" max="5113" width="10.5703125" style="493"/>
    <col min="5114" max="5121" width="0" style="493" hidden="1" customWidth="1"/>
    <col min="5122" max="5122" width="3.7109375" style="493" customWidth="1"/>
    <col min="5123" max="5123" width="3.85546875" style="493" customWidth="1"/>
    <col min="5124" max="5124" width="3.7109375" style="493" customWidth="1"/>
    <col min="5125" max="5125" width="12.7109375" style="493" customWidth="1"/>
    <col min="5126" max="5126" width="52.7109375" style="493" customWidth="1"/>
    <col min="5127" max="5130" width="0" style="493" hidden="1" customWidth="1"/>
    <col min="5131" max="5131" width="12.28515625" style="493" customWidth="1"/>
    <col min="5132" max="5132" width="6.42578125" style="493" customWidth="1"/>
    <col min="5133" max="5133" width="12.28515625" style="493" customWidth="1"/>
    <col min="5134" max="5134" width="0" style="493" hidden="1" customWidth="1"/>
    <col min="5135" max="5135" width="3.7109375" style="493" customWidth="1"/>
    <col min="5136" max="5136" width="11.140625" style="493" bestFit="1" customWidth="1"/>
    <col min="5137" max="5138" width="10.5703125" style="493"/>
    <col min="5139" max="5139" width="11.140625" style="493" customWidth="1"/>
    <col min="5140" max="5369" width="10.5703125" style="493"/>
    <col min="5370" max="5377" width="0" style="493" hidden="1" customWidth="1"/>
    <col min="5378" max="5378" width="3.7109375" style="493" customWidth="1"/>
    <col min="5379" max="5379" width="3.85546875" style="493" customWidth="1"/>
    <col min="5380" max="5380" width="3.7109375" style="493" customWidth="1"/>
    <col min="5381" max="5381" width="12.7109375" style="493" customWidth="1"/>
    <col min="5382" max="5382" width="52.7109375" style="493" customWidth="1"/>
    <col min="5383" max="5386" width="0" style="493" hidden="1" customWidth="1"/>
    <col min="5387" max="5387" width="12.28515625" style="493" customWidth="1"/>
    <col min="5388" max="5388" width="6.42578125" style="493" customWidth="1"/>
    <col min="5389" max="5389" width="12.28515625" style="493" customWidth="1"/>
    <col min="5390" max="5390" width="0" style="493" hidden="1" customWidth="1"/>
    <col min="5391" max="5391" width="3.7109375" style="493" customWidth="1"/>
    <col min="5392" max="5392" width="11.140625" style="493" bestFit="1" customWidth="1"/>
    <col min="5393" max="5394" width="10.5703125" style="493"/>
    <col min="5395" max="5395" width="11.140625" style="493" customWidth="1"/>
    <col min="5396" max="5625" width="10.5703125" style="493"/>
    <col min="5626" max="5633" width="0" style="493" hidden="1" customWidth="1"/>
    <col min="5634" max="5634" width="3.7109375" style="493" customWidth="1"/>
    <col min="5635" max="5635" width="3.85546875" style="493" customWidth="1"/>
    <col min="5636" max="5636" width="3.7109375" style="493" customWidth="1"/>
    <col min="5637" max="5637" width="12.7109375" style="493" customWidth="1"/>
    <col min="5638" max="5638" width="52.7109375" style="493" customWidth="1"/>
    <col min="5639" max="5642" width="0" style="493" hidden="1" customWidth="1"/>
    <col min="5643" max="5643" width="12.28515625" style="493" customWidth="1"/>
    <col min="5644" max="5644" width="6.42578125" style="493" customWidth="1"/>
    <col min="5645" max="5645" width="12.28515625" style="493" customWidth="1"/>
    <col min="5646" max="5646" width="0" style="493" hidden="1" customWidth="1"/>
    <col min="5647" max="5647" width="3.7109375" style="493" customWidth="1"/>
    <col min="5648" max="5648" width="11.140625" style="493" bestFit="1" customWidth="1"/>
    <col min="5649" max="5650" width="10.5703125" style="493"/>
    <col min="5651" max="5651" width="11.140625" style="493" customWidth="1"/>
    <col min="5652" max="5881" width="10.5703125" style="493"/>
    <col min="5882" max="5889" width="0" style="493" hidden="1" customWidth="1"/>
    <col min="5890" max="5890" width="3.7109375" style="493" customWidth="1"/>
    <col min="5891" max="5891" width="3.85546875" style="493" customWidth="1"/>
    <col min="5892" max="5892" width="3.7109375" style="493" customWidth="1"/>
    <col min="5893" max="5893" width="12.7109375" style="493" customWidth="1"/>
    <col min="5894" max="5894" width="52.7109375" style="493" customWidth="1"/>
    <col min="5895" max="5898" width="0" style="493" hidden="1" customWidth="1"/>
    <col min="5899" max="5899" width="12.28515625" style="493" customWidth="1"/>
    <col min="5900" max="5900" width="6.42578125" style="493" customWidth="1"/>
    <col min="5901" max="5901" width="12.28515625" style="493" customWidth="1"/>
    <col min="5902" max="5902" width="0" style="493" hidden="1" customWidth="1"/>
    <col min="5903" max="5903" width="3.7109375" style="493" customWidth="1"/>
    <col min="5904" max="5904" width="11.140625" style="493" bestFit="1" customWidth="1"/>
    <col min="5905" max="5906" width="10.5703125" style="493"/>
    <col min="5907" max="5907" width="11.140625" style="493" customWidth="1"/>
    <col min="5908" max="6137" width="10.5703125" style="493"/>
    <col min="6138" max="6145" width="0" style="493" hidden="1" customWidth="1"/>
    <col min="6146" max="6146" width="3.7109375" style="493" customWidth="1"/>
    <col min="6147" max="6147" width="3.85546875" style="493" customWidth="1"/>
    <col min="6148" max="6148" width="3.7109375" style="493" customWidth="1"/>
    <col min="6149" max="6149" width="12.7109375" style="493" customWidth="1"/>
    <col min="6150" max="6150" width="52.7109375" style="493" customWidth="1"/>
    <col min="6151" max="6154" width="0" style="493" hidden="1" customWidth="1"/>
    <col min="6155" max="6155" width="12.28515625" style="493" customWidth="1"/>
    <col min="6156" max="6156" width="6.42578125" style="493" customWidth="1"/>
    <col min="6157" max="6157" width="12.28515625" style="493" customWidth="1"/>
    <col min="6158" max="6158" width="0" style="493" hidden="1" customWidth="1"/>
    <col min="6159" max="6159" width="3.7109375" style="493" customWidth="1"/>
    <col min="6160" max="6160" width="11.140625" style="493" bestFit="1" customWidth="1"/>
    <col min="6161" max="6162" width="10.5703125" style="493"/>
    <col min="6163" max="6163" width="11.140625" style="493" customWidth="1"/>
    <col min="6164" max="6393" width="10.5703125" style="493"/>
    <col min="6394" max="6401" width="0" style="493" hidden="1" customWidth="1"/>
    <col min="6402" max="6402" width="3.7109375" style="493" customWidth="1"/>
    <col min="6403" max="6403" width="3.85546875" style="493" customWidth="1"/>
    <col min="6404" max="6404" width="3.7109375" style="493" customWidth="1"/>
    <col min="6405" max="6405" width="12.7109375" style="493" customWidth="1"/>
    <col min="6406" max="6406" width="52.7109375" style="493" customWidth="1"/>
    <col min="6407" max="6410" width="0" style="493" hidden="1" customWidth="1"/>
    <col min="6411" max="6411" width="12.28515625" style="493" customWidth="1"/>
    <col min="6412" max="6412" width="6.42578125" style="493" customWidth="1"/>
    <col min="6413" max="6413" width="12.28515625" style="493" customWidth="1"/>
    <col min="6414" max="6414" width="0" style="493" hidden="1" customWidth="1"/>
    <col min="6415" max="6415" width="3.7109375" style="493" customWidth="1"/>
    <col min="6416" max="6416" width="11.140625" style="493" bestFit="1" customWidth="1"/>
    <col min="6417" max="6418" width="10.5703125" style="493"/>
    <col min="6419" max="6419" width="11.140625" style="493" customWidth="1"/>
    <col min="6420" max="6649" width="10.5703125" style="493"/>
    <col min="6650" max="6657" width="0" style="493" hidden="1" customWidth="1"/>
    <col min="6658" max="6658" width="3.7109375" style="493" customWidth="1"/>
    <col min="6659" max="6659" width="3.85546875" style="493" customWidth="1"/>
    <col min="6660" max="6660" width="3.7109375" style="493" customWidth="1"/>
    <col min="6661" max="6661" width="12.7109375" style="493" customWidth="1"/>
    <col min="6662" max="6662" width="52.7109375" style="493" customWidth="1"/>
    <col min="6663" max="6666" width="0" style="493" hidden="1" customWidth="1"/>
    <col min="6667" max="6667" width="12.28515625" style="493" customWidth="1"/>
    <col min="6668" max="6668" width="6.42578125" style="493" customWidth="1"/>
    <col min="6669" max="6669" width="12.28515625" style="493" customWidth="1"/>
    <col min="6670" max="6670" width="0" style="493" hidden="1" customWidth="1"/>
    <col min="6671" max="6671" width="3.7109375" style="493" customWidth="1"/>
    <col min="6672" max="6672" width="11.140625" style="493" bestFit="1" customWidth="1"/>
    <col min="6673" max="6674" width="10.5703125" style="493"/>
    <col min="6675" max="6675" width="11.140625" style="493" customWidth="1"/>
    <col min="6676" max="6905" width="10.5703125" style="493"/>
    <col min="6906" max="6913" width="0" style="493" hidden="1" customWidth="1"/>
    <col min="6914" max="6914" width="3.7109375" style="493" customWidth="1"/>
    <col min="6915" max="6915" width="3.85546875" style="493" customWidth="1"/>
    <col min="6916" max="6916" width="3.7109375" style="493" customWidth="1"/>
    <col min="6917" max="6917" width="12.7109375" style="493" customWidth="1"/>
    <col min="6918" max="6918" width="52.7109375" style="493" customWidth="1"/>
    <col min="6919" max="6922" width="0" style="493" hidden="1" customWidth="1"/>
    <col min="6923" max="6923" width="12.28515625" style="493" customWidth="1"/>
    <col min="6924" max="6924" width="6.42578125" style="493" customWidth="1"/>
    <col min="6925" max="6925" width="12.28515625" style="493" customWidth="1"/>
    <col min="6926" max="6926" width="0" style="493" hidden="1" customWidth="1"/>
    <col min="6927" max="6927" width="3.7109375" style="493" customWidth="1"/>
    <col min="6928" max="6928" width="11.140625" style="493" bestFit="1" customWidth="1"/>
    <col min="6929" max="6930" width="10.5703125" style="493"/>
    <col min="6931" max="6931" width="11.140625" style="493" customWidth="1"/>
    <col min="6932" max="7161" width="10.5703125" style="493"/>
    <col min="7162" max="7169" width="0" style="493" hidden="1" customWidth="1"/>
    <col min="7170" max="7170" width="3.7109375" style="493" customWidth="1"/>
    <col min="7171" max="7171" width="3.85546875" style="493" customWidth="1"/>
    <col min="7172" max="7172" width="3.7109375" style="493" customWidth="1"/>
    <col min="7173" max="7173" width="12.7109375" style="493" customWidth="1"/>
    <col min="7174" max="7174" width="52.7109375" style="493" customWidth="1"/>
    <col min="7175" max="7178" width="0" style="493" hidden="1" customWidth="1"/>
    <col min="7179" max="7179" width="12.28515625" style="493" customWidth="1"/>
    <col min="7180" max="7180" width="6.42578125" style="493" customWidth="1"/>
    <col min="7181" max="7181" width="12.28515625" style="493" customWidth="1"/>
    <col min="7182" max="7182" width="0" style="493" hidden="1" customWidth="1"/>
    <col min="7183" max="7183" width="3.7109375" style="493" customWidth="1"/>
    <col min="7184" max="7184" width="11.140625" style="493" bestFit="1" customWidth="1"/>
    <col min="7185" max="7186" width="10.5703125" style="493"/>
    <col min="7187" max="7187" width="11.140625" style="493" customWidth="1"/>
    <col min="7188" max="7417" width="10.5703125" style="493"/>
    <col min="7418" max="7425" width="0" style="493" hidden="1" customWidth="1"/>
    <col min="7426" max="7426" width="3.7109375" style="493" customWidth="1"/>
    <col min="7427" max="7427" width="3.85546875" style="493" customWidth="1"/>
    <col min="7428" max="7428" width="3.7109375" style="493" customWidth="1"/>
    <col min="7429" max="7429" width="12.7109375" style="493" customWidth="1"/>
    <col min="7430" max="7430" width="52.7109375" style="493" customWidth="1"/>
    <col min="7431" max="7434" width="0" style="493" hidden="1" customWidth="1"/>
    <col min="7435" max="7435" width="12.28515625" style="493" customWidth="1"/>
    <col min="7436" max="7436" width="6.42578125" style="493" customWidth="1"/>
    <col min="7437" max="7437" width="12.28515625" style="493" customWidth="1"/>
    <col min="7438" max="7438" width="0" style="493" hidden="1" customWidth="1"/>
    <col min="7439" max="7439" width="3.7109375" style="493" customWidth="1"/>
    <col min="7440" max="7440" width="11.140625" style="493" bestFit="1" customWidth="1"/>
    <col min="7441" max="7442" width="10.5703125" style="493"/>
    <col min="7443" max="7443" width="11.140625" style="493" customWidth="1"/>
    <col min="7444" max="7673" width="10.5703125" style="493"/>
    <col min="7674" max="7681" width="0" style="493" hidden="1" customWidth="1"/>
    <col min="7682" max="7682" width="3.7109375" style="493" customWidth="1"/>
    <col min="7683" max="7683" width="3.85546875" style="493" customWidth="1"/>
    <col min="7684" max="7684" width="3.7109375" style="493" customWidth="1"/>
    <col min="7685" max="7685" width="12.7109375" style="493" customWidth="1"/>
    <col min="7686" max="7686" width="52.7109375" style="493" customWidth="1"/>
    <col min="7687" max="7690" width="0" style="493" hidden="1" customWidth="1"/>
    <col min="7691" max="7691" width="12.28515625" style="493" customWidth="1"/>
    <col min="7692" max="7692" width="6.42578125" style="493" customWidth="1"/>
    <col min="7693" max="7693" width="12.28515625" style="493" customWidth="1"/>
    <col min="7694" max="7694" width="0" style="493" hidden="1" customWidth="1"/>
    <col min="7695" max="7695" width="3.7109375" style="493" customWidth="1"/>
    <col min="7696" max="7696" width="11.140625" style="493" bestFit="1" customWidth="1"/>
    <col min="7697" max="7698" width="10.5703125" style="493"/>
    <col min="7699" max="7699" width="11.140625" style="493" customWidth="1"/>
    <col min="7700" max="7929" width="10.5703125" style="493"/>
    <col min="7930" max="7937" width="0" style="493" hidden="1" customWidth="1"/>
    <col min="7938" max="7938" width="3.7109375" style="493" customWidth="1"/>
    <col min="7939" max="7939" width="3.85546875" style="493" customWidth="1"/>
    <col min="7940" max="7940" width="3.7109375" style="493" customWidth="1"/>
    <col min="7941" max="7941" width="12.7109375" style="493" customWidth="1"/>
    <col min="7942" max="7942" width="52.7109375" style="493" customWidth="1"/>
    <col min="7943" max="7946" width="0" style="493" hidden="1" customWidth="1"/>
    <col min="7947" max="7947" width="12.28515625" style="493" customWidth="1"/>
    <col min="7948" max="7948" width="6.42578125" style="493" customWidth="1"/>
    <col min="7949" max="7949" width="12.28515625" style="493" customWidth="1"/>
    <col min="7950" max="7950" width="0" style="493" hidden="1" customWidth="1"/>
    <col min="7951" max="7951" width="3.7109375" style="493" customWidth="1"/>
    <col min="7952" max="7952" width="11.140625" style="493" bestFit="1" customWidth="1"/>
    <col min="7953" max="7954" width="10.5703125" style="493"/>
    <col min="7955" max="7955" width="11.140625" style="493" customWidth="1"/>
    <col min="7956" max="8185" width="10.5703125" style="493"/>
    <col min="8186" max="8193" width="0" style="493" hidden="1" customWidth="1"/>
    <col min="8194" max="8194" width="3.7109375" style="493" customWidth="1"/>
    <col min="8195" max="8195" width="3.85546875" style="493" customWidth="1"/>
    <col min="8196" max="8196" width="3.7109375" style="493" customWidth="1"/>
    <col min="8197" max="8197" width="12.7109375" style="493" customWidth="1"/>
    <col min="8198" max="8198" width="52.7109375" style="493" customWidth="1"/>
    <col min="8199" max="8202" width="0" style="493" hidden="1" customWidth="1"/>
    <col min="8203" max="8203" width="12.28515625" style="493" customWidth="1"/>
    <col min="8204" max="8204" width="6.42578125" style="493" customWidth="1"/>
    <col min="8205" max="8205" width="12.28515625" style="493" customWidth="1"/>
    <col min="8206" max="8206" width="0" style="493" hidden="1" customWidth="1"/>
    <col min="8207" max="8207" width="3.7109375" style="493" customWidth="1"/>
    <col min="8208" max="8208" width="11.140625" style="493" bestFit="1" customWidth="1"/>
    <col min="8209" max="8210" width="10.5703125" style="493"/>
    <col min="8211" max="8211" width="11.140625" style="493" customWidth="1"/>
    <col min="8212" max="8441" width="10.5703125" style="493"/>
    <col min="8442" max="8449" width="0" style="493" hidden="1" customWidth="1"/>
    <col min="8450" max="8450" width="3.7109375" style="493" customWidth="1"/>
    <col min="8451" max="8451" width="3.85546875" style="493" customWidth="1"/>
    <col min="8452" max="8452" width="3.7109375" style="493" customWidth="1"/>
    <col min="8453" max="8453" width="12.7109375" style="493" customWidth="1"/>
    <col min="8454" max="8454" width="52.7109375" style="493" customWidth="1"/>
    <col min="8455" max="8458" width="0" style="493" hidden="1" customWidth="1"/>
    <col min="8459" max="8459" width="12.28515625" style="493" customWidth="1"/>
    <col min="8460" max="8460" width="6.42578125" style="493" customWidth="1"/>
    <col min="8461" max="8461" width="12.28515625" style="493" customWidth="1"/>
    <col min="8462" max="8462" width="0" style="493" hidden="1" customWidth="1"/>
    <col min="8463" max="8463" width="3.7109375" style="493" customWidth="1"/>
    <col min="8464" max="8464" width="11.140625" style="493" bestFit="1" customWidth="1"/>
    <col min="8465" max="8466" width="10.5703125" style="493"/>
    <col min="8467" max="8467" width="11.140625" style="493" customWidth="1"/>
    <col min="8468" max="8697" width="10.5703125" style="493"/>
    <col min="8698" max="8705" width="0" style="493" hidden="1" customWidth="1"/>
    <col min="8706" max="8706" width="3.7109375" style="493" customWidth="1"/>
    <col min="8707" max="8707" width="3.85546875" style="493" customWidth="1"/>
    <col min="8708" max="8708" width="3.7109375" style="493" customWidth="1"/>
    <col min="8709" max="8709" width="12.7109375" style="493" customWidth="1"/>
    <col min="8710" max="8710" width="52.7109375" style="493" customWidth="1"/>
    <col min="8711" max="8714" width="0" style="493" hidden="1" customWidth="1"/>
    <col min="8715" max="8715" width="12.28515625" style="493" customWidth="1"/>
    <col min="8716" max="8716" width="6.42578125" style="493" customWidth="1"/>
    <col min="8717" max="8717" width="12.28515625" style="493" customWidth="1"/>
    <col min="8718" max="8718" width="0" style="493" hidden="1" customWidth="1"/>
    <col min="8719" max="8719" width="3.7109375" style="493" customWidth="1"/>
    <col min="8720" max="8720" width="11.140625" style="493" bestFit="1" customWidth="1"/>
    <col min="8721" max="8722" width="10.5703125" style="493"/>
    <col min="8723" max="8723" width="11.140625" style="493" customWidth="1"/>
    <col min="8724" max="8953" width="10.5703125" style="493"/>
    <col min="8954" max="8961" width="0" style="493" hidden="1" customWidth="1"/>
    <col min="8962" max="8962" width="3.7109375" style="493" customWidth="1"/>
    <col min="8963" max="8963" width="3.85546875" style="493" customWidth="1"/>
    <col min="8964" max="8964" width="3.7109375" style="493" customWidth="1"/>
    <col min="8965" max="8965" width="12.7109375" style="493" customWidth="1"/>
    <col min="8966" max="8966" width="52.7109375" style="493" customWidth="1"/>
    <col min="8967" max="8970" width="0" style="493" hidden="1" customWidth="1"/>
    <col min="8971" max="8971" width="12.28515625" style="493" customWidth="1"/>
    <col min="8972" max="8972" width="6.42578125" style="493" customWidth="1"/>
    <col min="8973" max="8973" width="12.28515625" style="493" customWidth="1"/>
    <col min="8974" max="8974" width="0" style="493" hidden="1" customWidth="1"/>
    <col min="8975" max="8975" width="3.7109375" style="493" customWidth="1"/>
    <col min="8976" max="8976" width="11.140625" style="493" bestFit="1" customWidth="1"/>
    <col min="8977" max="8978" width="10.5703125" style="493"/>
    <col min="8979" max="8979" width="11.140625" style="493" customWidth="1"/>
    <col min="8980" max="9209" width="10.5703125" style="493"/>
    <col min="9210" max="9217" width="0" style="493" hidden="1" customWidth="1"/>
    <col min="9218" max="9218" width="3.7109375" style="493" customWidth="1"/>
    <col min="9219" max="9219" width="3.85546875" style="493" customWidth="1"/>
    <col min="9220" max="9220" width="3.7109375" style="493" customWidth="1"/>
    <col min="9221" max="9221" width="12.7109375" style="493" customWidth="1"/>
    <col min="9222" max="9222" width="52.7109375" style="493" customWidth="1"/>
    <col min="9223" max="9226" width="0" style="493" hidden="1" customWidth="1"/>
    <col min="9227" max="9227" width="12.28515625" style="493" customWidth="1"/>
    <col min="9228" max="9228" width="6.42578125" style="493" customWidth="1"/>
    <col min="9229" max="9229" width="12.28515625" style="493" customWidth="1"/>
    <col min="9230" max="9230" width="0" style="493" hidden="1" customWidth="1"/>
    <col min="9231" max="9231" width="3.7109375" style="493" customWidth="1"/>
    <col min="9232" max="9232" width="11.140625" style="493" bestFit="1" customWidth="1"/>
    <col min="9233" max="9234" width="10.5703125" style="493"/>
    <col min="9235" max="9235" width="11.140625" style="493" customWidth="1"/>
    <col min="9236" max="9465" width="10.5703125" style="493"/>
    <col min="9466" max="9473" width="0" style="493" hidden="1" customWidth="1"/>
    <col min="9474" max="9474" width="3.7109375" style="493" customWidth="1"/>
    <col min="9475" max="9475" width="3.85546875" style="493" customWidth="1"/>
    <col min="9476" max="9476" width="3.7109375" style="493" customWidth="1"/>
    <col min="9477" max="9477" width="12.7109375" style="493" customWidth="1"/>
    <col min="9478" max="9478" width="52.7109375" style="493" customWidth="1"/>
    <col min="9479" max="9482" width="0" style="493" hidden="1" customWidth="1"/>
    <col min="9483" max="9483" width="12.28515625" style="493" customWidth="1"/>
    <col min="9484" max="9484" width="6.42578125" style="493" customWidth="1"/>
    <col min="9485" max="9485" width="12.28515625" style="493" customWidth="1"/>
    <col min="9486" max="9486" width="0" style="493" hidden="1" customWidth="1"/>
    <col min="9487" max="9487" width="3.7109375" style="493" customWidth="1"/>
    <col min="9488" max="9488" width="11.140625" style="493" bestFit="1" customWidth="1"/>
    <col min="9489" max="9490" width="10.5703125" style="493"/>
    <col min="9491" max="9491" width="11.140625" style="493" customWidth="1"/>
    <col min="9492" max="9721" width="10.5703125" style="493"/>
    <col min="9722" max="9729" width="0" style="493" hidden="1" customWidth="1"/>
    <col min="9730" max="9730" width="3.7109375" style="493" customWidth="1"/>
    <col min="9731" max="9731" width="3.85546875" style="493" customWidth="1"/>
    <col min="9732" max="9732" width="3.7109375" style="493" customWidth="1"/>
    <col min="9733" max="9733" width="12.7109375" style="493" customWidth="1"/>
    <col min="9734" max="9734" width="52.7109375" style="493" customWidth="1"/>
    <col min="9735" max="9738" width="0" style="493" hidden="1" customWidth="1"/>
    <col min="9739" max="9739" width="12.28515625" style="493" customWidth="1"/>
    <col min="9740" max="9740" width="6.42578125" style="493" customWidth="1"/>
    <col min="9741" max="9741" width="12.28515625" style="493" customWidth="1"/>
    <col min="9742" max="9742" width="0" style="493" hidden="1" customWidth="1"/>
    <col min="9743" max="9743" width="3.7109375" style="493" customWidth="1"/>
    <col min="9744" max="9744" width="11.140625" style="493" bestFit="1" customWidth="1"/>
    <col min="9745" max="9746" width="10.5703125" style="493"/>
    <col min="9747" max="9747" width="11.140625" style="493" customWidth="1"/>
    <col min="9748" max="9977" width="10.5703125" style="493"/>
    <col min="9978" max="9985" width="0" style="493" hidden="1" customWidth="1"/>
    <col min="9986" max="9986" width="3.7109375" style="493" customWidth="1"/>
    <col min="9987" max="9987" width="3.85546875" style="493" customWidth="1"/>
    <col min="9988" max="9988" width="3.7109375" style="493" customWidth="1"/>
    <col min="9989" max="9989" width="12.7109375" style="493" customWidth="1"/>
    <col min="9990" max="9990" width="52.7109375" style="493" customWidth="1"/>
    <col min="9991" max="9994" width="0" style="493" hidden="1" customWidth="1"/>
    <col min="9995" max="9995" width="12.28515625" style="493" customWidth="1"/>
    <col min="9996" max="9996" width="6.42578125" style="493" customWidth="1"/>
    <col min="9997" max="9997" width="12.28515625" style="493" customWidth="1"/>
    <col min="9998" max="9998" width="0" style="493" hidden="1" customWidth="1"/>
    <col min="9999" max="9999" width="3.7109375" style="493" customWidth="1"/>
    <col min="10000" max="10000" width="11.140625" style="493" bestFit="1" customWidth="1"/>
    <col min="10001" max="10002" width="10.5703125" style="493"/>
    <col min="10003" max="10003" width="11.140625" style="493" customWidth="1"/>
    <col min="10004" max="10233" width="10.5703125" style="493"/>
    <col min="10234" max="10241" width="0" style="493" hidden="1" customWidth="1"/>
    <col min="10242" max="10242" width="3.7109375" style="493" customWidth="1"/>
    <col min="10243" max="10243" width="3.85546875" style="493" customWidth="1"/>
    <col min="10244" max="10244" width="3.7109375" style="493" customWidth="1"/>
    <col min="10245" max="10245" width="12.7109375" style="493" customWidth="1"/>
    <col min="10246" max="10246" width="52.7109375" style="493" customWidth="1"/>
    <col min="10247" max="10250" width="0" style="493" hidden="1" customWidth="1"/>
    <col min="10251" max="10251" width="12.28515625" style="493" customWidth="1"/>
    <col min="10252" max="10252" width="6.42578125" style="493" customWidth="1"/>
    <col min="10253" max="10253" width="12.28515625" style="493" customWidth="1"/>
    <col min="10254" max="10254" width="0" style="493" hidden="1" customWidth="1"/>
    <col min="10255" max="10255" width="3.7109375" style="493" customWidth="1"/>
    <col min="10256" max="10256" width="11.140625" style="493" bestFit="1" customWidth="1"/>
    <col min="10257" max="10258" width="10.5703125" style="493"/>
    <col min="10259" max="10259" width="11.140625" style="493" customWidth="1"/>
    <col min="10260" max="10489" width="10.5703125" style="493"/>
    <col min="10490" max="10497" width="0" style="493" hidden="1" customWidth="1"/>
    <col min="10498" max="10498" width="3.7109375" style="493" customWidth="1"/>
    <col min="10499" max="10499" width="3.85546875" style="493" customWidth="1"/>
    <col min="10500" max="10500" width="3.7109375" style="493" customWidth="1"/>
    <col min="10501" max="10501" width="12.7109375" style="493" customWidth="1"/>
    <col min="10502" max="10502" width="52.7109375" style="493" customWidth="1"/>
    <col min="10503" max="10506" width="0" style="493" hidden="1" customWidth="1"/>
    <col min="10507" max="10507" width="12.28515625" style="493" customWidth="1"/>
    <col min="10508" max="10508" width="6.42578125" style="493" customWidth="1"/>
    <col min="10509" max="10509" width="12.28515625" style="493" customWidth="1"/>
    <col min="10510" max="10510" width="0" style="493" hidden="1" customWidth="1"/>
    <col min="10511" max="10511" width="3.7109375" style="493" customWidth="1"/>
    <col min="10512" max="10512" width="11.140625" style="493" bestFit="1" customWidth="1"/>
    <col min="10513" max="10514" width="10.5703125" style="493"/>
    <col min="10515" max="10515" width="11.140625" style="493" customWidth="1"/>
    <col min="10516" max="10745" width="10.5703125" style="493"/>
    <col min="10746" max="10753" width="0" style="493" hidden="1" customWidth="1"/>
    <col min="10754" max="10754" width="3.7109375" style="493" customWidth="1"/>
    <col min="10755" max="10755" width="3.85546875" style="493" customWidth="1"/>
    <col min="10756" max="10756" width="3.7109375" style="493" customWidth="1"/>
    <col min="10757" max="10757" width="12.7109375" style="493" customWidth="1"/>
    <col min="10758" max="10758" width="52.7109375" style="493" customWidth="1"/>
    <col min="10759" max="10762" width="0" style="493" hidden="1" customWidth="1"/>
    <col min="10763" max="10763" width="12.28515625" style="493" customWidth="1"/>
    <col min="10764" max="10764" width="6.42578125" style="493" customWidth="1"/>
    <col min="10765" max="10765" width="12.28515625" style="493" customWidth="1"/>
    <col min="10766" max="10766" width="0" style="493" hidden="1" customWidth="1"/>
    <col min="10767" max="10767" width="3.7109375" style="493" customWidth="1"/>
    <col min="10768" max="10768" width="11.140625" style="493" bestFit="1" customWidth="1"/>
    <col min="10769" max="10770" width="10.5703125" style="493"/>
    <col min="10771" max="10771" width="11.140625" style="493" customWidth="1"/>
    <col min="10772" max="11001" width="10.5703125" style="493"/>
    <col min="11002" max="11009" width="0" style="493" hidden="1" customWidth="1"/>
    <col min="11010" max="11010" width="3.7109375" style="493" customWidth="1"/>
    <col min="11011" max="11011" width="3.85546875" style="493" customWidth="1"/>
    <col min="11012" max="11012" width="3.7109375" style="493" customWidth="1"/>
    <col min="11013" max="11013" width="12.7109375" style="493" customWidth="1"/>
    <col min="11014" max="11014" width="52.7109375" style="493" customWidth="1"/>
    <col min="11015" max="11018" width="0" style="493" hidden="1" customWidth="1"/>
    <col min="11019" max="11019" width="12.28515625" style="493" customWidth="1"/>
    <col min="11020" max="11020" width="6.42578125" style="493" customWidth="1"/>
    <col min="11021" max="11021" width="12.28515625" style="493" customWidth="1"/>
    <col min="11022" max="11022" width="0" style="493" hidden="1" customWidth="1"/>
    <col min="11023" max="11023" width="3.7109375" style="493" customWidth="1"/>
    <col min="11024" max="11024" width="11.140625" style="493" bestFit="1" customWidth="1"/>
    <col min="11025" max="11026" width="10.5703125" style="493"/>
    <col min="11027" max="11027" width="11.140625" style="493" customWidth="1"/>
    <col min="11028" max="11257" width="10.5703125" style="493"/>
    <col min="11258" max="11265" width="0" style="493" hidden="1" customWidth="1"/>
    <col min="11266" max="11266" width="3.7109375" style="493" customWidth="1"/>
    <col min="11267" max="11267" width="3.85546875" style="493" customWidth="1"/>
    <col min="11268" max="11268" width="3.7109375" style="493" customWidth="1"/>
    <col min="11269" max="11269" width="12.7109375" style="493" customWidth="1"/>
    <col min="11270" max="11270" width="52.7109375" style="493" customWidth="1"/>
    <col min="11271" max="11274" width="0" style="493" hidden="1" customWidth="1"/>
    <col min="11275" max="11275" width="12.28515625" style="493" customWidth="1"/>
    <col min="11276" max="11276" width="6.42578125" style="493" customWidth="1"/>
    <col min="11277" max="11277" width="12.28515625" style="493" customWidth="1"/>
    <col min="11278" max="11278" width="0" style="493" hidden="1" customWidth="1"/>
    <col min="11279" max="11279" width="3.7109375" style="493" customWidth="1"/>
    <col min="11280" max="11280" width="11.140625" style="493" bestFit="1" customWidth="1"/>
    <col min="11281" max="11282" width="10.5703125" style="493"/>
    <col min="11283" max="11283" width="11.140625" style="493" customWidth="1"/>
    <col min="11284" max="11513" width="10.5703125" style="493"/>
    <col min="11514" max="11521" width="0" style="493" hidden="1" customWidth="1"/>
    <col min="11522" max="11522" width="3.7109375" style="493" customWidth="1"/>
    <col min="11523" max="11523" width="3.85546875" style="493" customWidth="1"/>
    <col min="11524" max="11524" width="3.7109375" style="493" customWidth="1"/>
    <col min="11525" max="11525" width="12.7109375" style="493" customWidth="1"/>
    <col min="11526" max="11526" width="52.7109375" style="493" customWidth="1"/>
    <col min="11527" max="11530" width="0" style="493" hidden="1" customWidth="1"/>
    <col min="11531" max="11531" width="12.28515625" style="493" customWidth="1"/>
    <col min="11532" max="11532" width="6.42578125" style="493" customWidth="1"/>
    <col min="11533" max="11533" width="12.28515625" style="493" customWidth="1"/>
    <col min="11534" max="11534" width="0" style="493" hidden="1" customWidth="1"/>
    <col min="11535" max="11535" width="3.7109375" style="493" customWidth="1"/>
    <col min="11536" max="11536" width="11.140625" style="493" bestFit="1" customWidth="1"/>
    <col min="11537" max="11538" width="10.5703125" style="493"/>
    <col min="11539" max="11539" width="11.140625" style="493" customWidth="1"/>
    <col min="11540" max="11769" width="10.5703125" style="493"/>
    <col min="11770" max="11777" width="0" style="493" hidden="1" customWidth="1"/>
    <col min="11778" max="11778" width="3.7109375" style="493" customWidth="1"/>
    <col min="11779" max="11779" width="3.85546875" style="493" customWidth="1"/>
    <col min="11780" max="11780" width="3.7109375" style="493" customWidth="1"/>
    <col min="11781" max="11781" width="12.7109375" style="493" customWidth="1"/>
    <col min="11782" max="11782" width="52.7109375" style="493" customWidth="1"/>
    <col min="11783" max="11786" width="0" style="493" hidden="1" customWidth="1"/>
    <col min="11787" max="11787" width="12.28515625" style="493" customWidth="1"/>
    <col min="11788" max="11788" width="6.42578125" style="493" customWidth="1"/>
    <col min="11789" max="11789" width="12.28515625" style="493" customWidth="1"/>
    <col min="11790" max="11790" width="0" style="493" hidden="1" customWidth="1"/>
    <col min="11791" max="11791" width="3.7109375" style="493" customWidth="1"/>
    <col min="11792" max="11792" width="11.140625" style="493" bestFit="1" customWidth="1"/>
    <col min="11793" max="11794" width="10.5703125" style="493"/>
    <col min="11795" max="11795" width="11.140625" style="493" customWidth="1"/>
    <col min="11796" max="12025" width="10.5703125" style="493"/>
    <col min="12026" max="12033" width="0" style="493" hidden="1" customWidth="1"/>
    <col min="12034" max="12034" width="3.7109375" style="493" customWidth="1"/>
    <col min="12035" max="12035" width="3.85546875" style="493" customWidth="1"/>
    <col min="12036" max="12036" width="3.7109375" style="493" customWidth="1"/>
    <col min="12037" max="12037" width="12.7109375" style="493" customWidth="1"/>
    <col min="12038" max="12038" width="52.7109375" style="493" customWidth="1"/>
    <col min="12039" max="12042" width="0" style="493" hidden="1" customWidth="1"/>
    <col min="12043" max="12043" width="12.28515625" style="493" customWidth="1"/>
    <col min="12044" max="12044" width="6.42578125" style="493" customWidth="1"/>
    <col min="12045" max="12045" width="12.28515625" style="493" customWidth="1"/>
    <col min="12046" max="12046" width="0" style="493" hidden="1" customWidth="1"/>
    <col min="12047" max="12047" width="3.7109375" style="493" customWidth="1"/>
    <col min="12048" max="12048" width="11.140625" style="493" bestFit="1" customWidth="1"/>
    <col min="12049" max="12050" width="10.5703125" style="493"/>
    <col min="12051" max="12051" width="11.140625" style="493" customWidth="1"/>
    <col min="12052" max="12281" width="10.5703125" style="493"/>
    <col min="12282" max="12289" width="0" style="493" hidden="1" customWidth="1"/>
    <col min="12290" max="12290" width="3.7109375" style="493" customWidth="1"/>
    <col min="12291" max="12291" width="3.85546875" style="493" customWidth="1"/>
    <col min="12292" max="12292" width="3.7109375" style="493" customWidth="1"/>
    <col min="12293" max="12293" width="12.7109375" style="493" customWidth="1"/>
    <col min="12294" max="12294" width="52.7109375" style="493" customWidth="1"/>
    <col min="12295" max="12298" width="0" style="493" hidden="1" customWidth="1"/>
    <col min="12299" max="12299" width="12.28515625" style="493" customWidth="1"/>
    <col min="12300" max="12300" width="6.42578125" style="493" customWidth="1"/>
    <col min="12301" max="12301" width="12.28515625" style="493" customWidth="1"/>
    <col min="12302" max="12302" width="0" style="493" hidden="1" customWidth="1"/>
    <col min="12303" max="12303" width="3.7109375" style="493" customWidth="1"/>
    <col min="12304" max="12304" width="11.140625" style="493" bestFit="1" customWidth="1"/>
    <col min="12305" max="12306" width="10.5703125" style="493"/>
    <col min="12307" max="12307" width="11.140625" style="493" customWidth="1"/>
    <col min="12308" max="12537" width="10.5703125" style="493"/>
    <col min="12538" max="12545" width="0" style="493" hidden="1" customWidth="1"/>
    <col min="12546" max="12546" width="3.7109375" style="493" customWidth="1"/>
    <col min="12547" max="12547" width="3.85546875" style="493" customWidth="1"/>
    <col min="12548" max="12548" width="3.7109375" style="493" customWidth="1"/>
    <col min="12549" max="12549" width="12.7109375" style="493" customWidth="1"/>
    <col min="12550" max="12550" width="52.7109375" style="493" customWidth="1"/>
    <col min="12551" max="12554" width="0" style="493" hidden="1" customWidth="1"/>
    <col min="12555" max="12555" width="12.28515625" style="493" customWidth="1"/>
    <col min="12556" max="12556" width="6.42578125" style="493" customWidth="1"/>
    <col min="12557" max="12557" width="12.28515625" style="493" customWidth="1"/>
    <col min="12558" max="12558" width="0" style="493" hidden="1" customWidth="1"/>
    <col min="12559" max="12559" width="3.7109375" style="493" customWidth="1"/>
    <col min="12560" max="12560" width="11.140625" style="493" bestFit="1" customWidth="1"/>
    <col min="12561" max="12562" width="10.5703125" style="493"/>
    <col min="12563" max="12563" width="11.140625" style="493" customWidth="1"/>
    <col min="12564" max="12793" width="10.5703125" style="493"/>
    <col min="12794" max="12801" width="0" style="493" hidden="1" customWidth="1"/>
    <col min="12802" max="12802" width="3.7109375" style="493" customWidth="1"/>
    <col min="12803" max="12803" width="3.85546875" style="493" customWidth="1"/>
    <col min="12804" max="12804" width="3.7109375" style="493" customWidth="1"/>
    <col min="12805" max="12805" width="12.7109375" style="493" customWidth="1"/>
    <col min="12806" max="12806" width="52.7109375" style="493" customWidth="1"/>
    <col min="12807" max="12810" width="0" style="493" hidden="1" customWidth="1"/>
    <col min="12811" max="12811" width="12.28515625" style="493" customWidth="1"/>
    <col min="12812" max="12812" width="6.42578125" style="493" customWidth="1"/>
    <col min="12813" max="12813" width="12.28515625" style="493" customWidth="1"/>
    <col min="12814" max="12814" width="0" style="493" hidden="1" customWidth="1"/>
    <col min="12815" max="12815" width="3.7109375" style="493" customWidth="1"/>
    <col min="12816" max="12816" width="11.140625" style="493" bestFit="1" customWidth="1"/>
    <col min="12817" max="12818" width="10.5703125" style="493"/>
    <col min="12819" max="12819" width="11.140625" style="493" customWidth="1"/>
    <col min="12820" max="13049" width="10.5703125" style="493"/>
    <col min="13050" max="13057" width="0" style="493" hidden="1" customWidth="1"/>
    <col min="13058" max="13058" width="3.7109375" style="493" customWidth="1"/>
    <col min="13059" max="13059" width="3.85546875" style="493" customWidth="1"/>
    <col min="13060" max="13060" width="3.7109375" style="493" customWidth="1"/>
    <col min="13061" max="13061" width="12.7109375" style="493" customWidth="1"/>
    <col min="13062" max="13062" width="52.7109375" style="493" customWidth="1"/>
    <col min="13063" max="13066" width="0" style="493" hidden="1" customWidth="1"/>
    <col min="13067" max="13067" width="12.28515625" style="493" customWidth="1"/>
    <col min="13068" max="13068" width="6.42578125" style="493" customWidth="1"/>
    <col min="13069" max="13069" width="12.28515625" style="493" customWidth="1"/>
    <col min="13070" max="13070" width="0" style="493" hidden="1" customWidth="1"/>
    <col min="13071" max="13071" width="3.7109375" style="493" customWidth="1"/>
    <col min="13072" max="13072" width="11.140625" style="493" bestFit="1" customWidth="1"/>
    <col min="13073" max="13074" width="10.5703125" style="493"/>
    <col min="13075" max="13075" width="11.140625" style="493" customWidth="1"/>
    <col min="13076" max="13305" width="10.5703125" style="493"/>
    <col min="13306" max="13313" width="0" style="493" hidden="1" customWidth="1"/>
    <col min="13314" max="13314" width="3.7109375" style="493" customWidth="1"/>
    <col min="13315" max="13315" width="3.85546875" style="493" customWidth="1"/>
    <col min="13316" max="13316" width="3.7109375" style="493" customWidth="1"/>
    <col min="13317" max="13317" width="12.7109375" style="493" customWidth="1"/>
    <col min="13318" max="13318" width="52.7109375" style="493" customWidth="1"/>
    <col min="13319" max="13322" width="0" style="493" hidden="1" customWidth="1"/>
    <col min="13323" max="13323" width="12.28515625" style="493" customWidth="1"/>
    <col min="13324" max="13324" width="6.42578125" style="493" customWidth="1"/>
    <col min="13325" max="13325" width="12.28515625" style="493" customWidth="1"/>
    <col min="13326" max="13326" width="0" style="493" hidden="1" customWidth="1"/>
    <col min="13327" max="13327" width="3.7109375" style="493" customWidth="1"/>
    <col min="13328" max="13328" width="11.140625" style="493" bestFit="1" customWidth="1"/>
    <col min="13329" max="13330" width="10.5703125" style="493"/>
    <col min="13331" max="13331" width="11.140625" style="493" customWidth="1"/>
    <col min="13332" max="13561" width="10.5703125" style="493"/>
    <col min="13562" max="13569" width="0" style="493" hidden="1" customWidth="1"/>
    <col min="13570" max="13570" width="3.7109375" style="493" customWidth="1"/>
    <col min="13571" max="13571" width="3.85546875" style="493" customWidth="1"/>
    <col min="13572" max="13572" width="3.7109375" style="493" customWidth="1"/>
    <col min="13573" max="13573" width="12.7109375" style="493" customWidth="1"/>
    <col min="13574" max="13574" width="52.7109375" style="493" customWidth="1"/>
    <col min="13575" max="13578" width="0" style="493" hidden="1" customWidth="1"/>
    <col min="13579" max="13579" width="12.28515625" style="493" customWidth="1"/>
    <col min="13580" max="13580" width="6.42578125" style="493" customWidth="1"/>
    <col min="13581" max="13581" width="12.28515625" style="493" customWidth="1"/>
    <col min="13582" max="13582" width="0" style="493" hidden="1" customWidth="1"/>
    <col min="13583" max="13583" width="3.7109375" style="493" customWidth="1"/>
    <col min="13584" max="13584" width="11.140625" style="493" bestFit="1" customWidth="1"/>
    <col min="13585" max="13586" width="10.5703125" style="493"/>
    <col min="13587" max="13587" width="11.140625" style="493" customWidth="1"/>
    <col min="13588" max="13817" width="10.5703125" style="493"/>
    <col min="13818" max="13825" width="0" style="493" hidden="1" customWidth="1"/>
    <col min="13826" max="13826" width="3.7109375" style="493" customWidth="1"/>
    <col min="13827" max="13827" width="3.85546875" style="493" customWidth="1"/>
    <col min="13828" max="13828" width="3.7109375" style="493" customWidth="1"/>
    <col min="13829" max="13829" width="12.7109375" style="493" customWidth="1"/>
    <col min="13830" max="13830" width="52.7109375" style="493" customWidth="1"/>
    <col min="13831" max="13834" width="0" style="493" hidden="1" customWidth="1"/>
    <col min="13835" max="13835" width="12.28515625" style="493" customWidth="1"/>
    <col min="13836" max="13836" width="6.42578125" style="493" customWidth="1"/>
    <col min="13837" max="13837" width="12.28515625" style="493" customWidth="1"/>
    <col min="13838" max="13838" width="0" style="493" hidden="1" customWidth="1"/>
    <col min="13839" max="13839" width="3.7109375" style="493" customWidth="1"/>
    <col min="13840" max="13840" width="11.140625" style="493" bestFit="1" customWidth="1"/>
    <col min="13841" max="13842" width="10.5703125" style="493"/>
    <col min="13843" max="13843" width="11.140625" style="493" customWidth="1"/>
    <col min="13844" max="14073" width="10.5703125" style="493"/>
    <col min="14074" max="14081" width="0" style="493" hidden="1" customWidth="1"/>
    <col min="14082" max="14082" width="3.7109375" style="493" customWidth="1"/>
    <col min="14083" max="14083" width="3.85546875" style="493" customWidth="1"/>
    <col min="14084" max="14084" width="3.7109375" style="493" customWidth="1"/>
    <col min="14085" max="14085" width="12.7109375" style="493" customWidth="1"/>
    <col min="14086" max="14086" width="52.7109375" style="493" customWidth="1"/>
    <col min="14087" max="14090" width="0" style="493" hidden="1" customWidth="1"/>
    <col min="14091" max="14091" width="12.28515625" style="493" customWidth="1"/>
    <col min="14092" max="14092" width="6.42578125" style="493" customWidth="1"/>
    <col min="14093" max="14093" width="12.28515625" style="493" customWidth="1"/>
    <col min="14094" max="14094" width="0" style="493" hidden="1" customWidth="1"/>
    <col min="14095" max="14095" width="3.7109375" style="493" customWidth="1"/>
    <col min="14096" max="14096" width="11.140625" style="493" bestFit="1" customWidth="1"/>
    <col min="14097" max="14098" width="10.5703125" style="493"/>
    <col min="14099" max="14099" width="11.140625" style="493" customWidth="1"/>
    <col min="14100" max="14329" width="10.5703125" style="493"/>
    <col min="14330" max="14337" width="0" style="493" hidden="1" customWidth="1"/>
    <col min="14338" max="14338" width="3.7109375" style="493" customWidth="1"/>
    <col min="14339" max="14339" width="3.85546875" style="493" customWidth="1"/>
    <col min="14340" max="14340" width="3.7109375" style="493" customWidth="1"/>
    <col min="14341" max="14341" width="12.7109375" style="493" customWidth="1"/>
    <col min="14342" max="14342" width="52.7109375" style="493" customWidth="1"/>
    <col min="14343" max="14346" width="0" style="493" hidden="1" customWidth="1"/>
    <col min="14347" max="14347" width="12.28515625" style="493" customWidth="1"/>
    <col min="14348" max="14348" width="6.42578125" style="493" customWidth="1"/>
    <col min="14349" max="14349" width="12.28515625" style="493" customWidth="1"/>
    <col min="14350" max="14350" width="0" style="493" hidden="1" customWidth="1"/>
    <col min="14351" max="14351" width="3.7109375" style="493" customWidth="1"/>
    <col min="14352" max="14352" width="11.140625" style="493" bestFit="1" customWidth="1"/>
    <col min="14353" max="14354" width="10.5703125" style="493"/>
    <col min="14355" max="14355" width="11.140625" style="493" customWidth="1"/>
    <col min="14356" max="14585" width="10.5703125" style="493"/>
    <col min="14586" max="14593" width="0" style="493" hidden="1" customWidth="1"/>
    <col min="14594" max="14594" width="3.7109375" style="493" customWidth="1"/>
    <col min="14595" max="14595" width="3.85546875" style="493" customWidth="1"/>
    <col min="14596" max="14596" width="3.7109375" style="493" customWidth="1"/>
    <col min="14597" max="14597" width="12.7109375" style="493" customWidth="1"/>
    <col min="14598" max="14598" width="52.7109375" style="493" customWidth="1"/>
    <col min="14599" max="14602" width="0" style="493" hidden="1" customWidth="1"/>
    <col min="14603" max="14603" width="12.28515625" style="493" customWidth="1"/>
    <col min="14604" max="14604" width="6.42578125" style="493" customWidth="1"/>
    <col min="14605" max="14605" width="12.28515625" style="493" customWidth="1"/>
    <col min="14606" max="14606" width="0" style="493" hidden="1" customWidth="1"/>
    <col min="14607" max="14607" width="3.7109375" style="493" customWidth="1"/>
    <col min="14608" max="14608" width="11.140625" style="493" bestFit="1" customWidth="1"/>
    <col min="14609" max="14610" width="10.5703125" style="493"/>
    <col min="14611" max="14611" width="11.140625" style="493" customWidth="1"/>
    <col min="14612" max="14841" width="10.5703125" style="493"/>
    <col min="14842" max="14849" width="0" style="493" hidden="1" customWidth="1"/>
    <col min="14850" max="14850" width="3.7109375" style="493" customWidth="1"/>
    <col min="14851" max="14851" width="3.85546875" style="493" customWidth="1"/>
    <col min="14852" max="14852" width="3.7109375" style="493" customWidth="1"/>
    <col min="14853" max="14853" width="12.7109375" style="493" customWidth="1"/>
    <col min="14854" max="14854" width="52.7109375" style="493" customWidth="1"/>
    <col min="14855" max="14858" width="0" style="493" hidden="1" customWidth="1"/>
    <col min="14859" max="14859" width="12.28515625" style="493" customWidth="1"/>
    <col min="14860" max="14860" width="6.42578125" style="493" customWidth="1"/>
    <col min="14861" max="14861" width="12.28515625" style="493" customWidth="1"/>
    <col min="14862" max="14862" width="0" style="493" hidden="1" customWidth="1"/>
    <col min="14863" max="14863" width="3.7109375" style="493" customWidth="1"/>
    <col min="14864" max="14864" width="11.140625" style="493" bestFit="1" customWidth="1"/>
    <col min="14865" max="14866" width="10.5703125" style="493"/>
    <col min="14867" max="14867" width="11.140625" style="493" customWidth="1"/>
    <col min="14868" max="15097" width="10.5703125" style="493"/>
    <col min="15098" max="15105" width="0" style="493" hidden="1" customWidth="1"/>
    <col min="15106" max="15106" width="3.7109375" style="493" customWidth="1"/>
    <col min="15107" max="15107" width="3.85546875" style="493" customWidth="1"/>
    <col min="15108" max="15108" width="3.7109375" style="493" customWidth="1"/>
    <col min="15109" max="15109" width="12.7109375" style="493" customWidth="1"/>
    <col min="15110" max="15110" width="52.7109375" style="493" customWidth="1"/>
    <col min="15111" max="15114" width="0" style="493" hidden="1" customWidth="1"/>
    <col min="15115" max="15115" width="12.28515625" style="493" customWidth="1"/>
    <col min="15116" max="15116" width="6.42578125" style="493" customWidth="1"/>
    <col min="15117" max="15117" width="12.28515625" style="493" customWidth="1"/>
    <col min="15118" max="15118" width="0" style="493" hidden="1" customWidth="1"/>
    <col min="15119" max="15119" width="3.7109375" style="493" customWidth="1"/>
    <col min="15120" max="15120" width="11.140625" style="493" bestFit="1" customWidth="1"/>
    <col min="15121" max="15122" width="10.5703125" style="493"/>
    <col min="15123" max="15123" width="11.140625" style="493" customWidth="1"/>
    <col min="15124" max="15353" width="10.5703125" style="493"/>
    <col min="15354" max="15361" width="0" style="493" hidden="1" customWidth="1"/>
    <col min="15362" max="15362" width="3.7109375" style="493" customWidth="1"/>
    <col min="15363" max="15363" width="3.85546875" style="493" customWidth="1"/>
    <col min="15364" max="15364" width="3.7109375" style="493" customWidth="1"/>
    <col min="15365" max="15365" width="12.7109375" style="493" customWidth="1"/>
    <col min="15366" max="15366" width="52.7109375" style="493" customWidth="1"/>
    <col min="15367" max="15370" width="0" style="493" hidden="1" customWidth="1"/>
    <col min="15371" max="15371" width="12.28515625" style="493" customWidth="1"/>
    <col min="15372" max="15372" width="6.42578125" style="493" customWidth="1"/>
    <col min="15373" max="15373" width="12.28515625" style="493" customWidth="1"/>
    <col min="15374" max="15374" width="0" style="493" hidden="1" customWidth="1"/>
    <col min="15375" max="15375" width="3.7109375" style="493" customWidth="1"/>
    <col min="15376" max="15376" width="11.140625" style="493" bestFit="1" customWidth="1"/>
    <col min="15377" max="15378" width="10.5703125" style="493"/>
    <col min="15379" max="15379" width="11.140625" style="493" customWidth="1"/>
    <col min="15380" max="15609" width="10.5703125" style="493"/>
    <col min="15610" max="15617" width="0" style="493" hidden="1" customWidth="1"/>
    <col min="15618" max="15618" width="3.7109375" style="493" customWidth="1"/>
    <col min="15619" max="15619" width="3.85546875" style="493" customWidth="1"/>
    <col min="15620" max="15620" width="3.7109375" style="493" customWidth="1"/>
    <col min="15621" max="15621" width="12.7109375" style="493" customWidth="1"/>
    <col min="15622" max="15622" width="52.7109375" style="493" customWidth="1"/>
    <col min="15623" max="15626" width="0" style="493" hidden="1" customWidth="1"/>
    <col min="15627" max="15627" width="12.28515625" style="493" customWidth="1"/>
    <col min="15628" max="15628" width="6.42578125" style="493" customWidth="1"/>
    <col min="15629" max="15629" width="12.28515625" style="493" customWidth="1"/>
    <col min="15630" max="15630" width="0" style="493" hidden="1" customWidth="1"/>
    <col min="15631" max="15631" width="3.7109375" style="493" customWidth="1"/>
    <col min="15632" max="15632" width="11.140625" style="493" bestFit="1" customWidth="1"/>
    <col min="15633" max="15634" width="10.5703125" style="493"/>
    <col min="15635" max="15635" width="11.140625" style="493" customWidth="1"/>
    <col min="15636" max="15865" width="10.5703125" style="493"/>
    <col min="15866" max="15873" width="0" style="493" hidden="1" customWidth="1"/>
    <col min="15874" max="15874" width="3.7109375" style="493" customWidth="1"/>
    <col min="15875" max="15875" width="3.85546875" style="493" customWidth="1"/>
    <col min="15876" max="15876" width="3.7109375" style="493" customWidth="1"/>
    <col min="15877" max="15877" width="12.7109375" style="493" customWidth="1"/>
    <col min="15878" max="15878" width="52.7109375" style="493" customWidth="1"/>
    <col min="15879" max="15882" width="0" style="493" hidden="1" customWidth="1"/>
    <col min="15883" max="15883" width="12.28515625" style="493" customWidth="1"/>
    <col min="15884" max="15884" width="6.42578125" style="493" customWidth="1"/>
    <col min="15885" max="15885" width="12.28515625" style="493" customWidth="1"/>
    <col min="15886" max="15886" width="0" style="493" hidden="1" customWidth="1"/>
    <col min="15887" max="15887" width="3.7109375" style="493" customWidth="1"/>
    <col min="15888" max="15888" width="11.140625" style="493" bestFit="1" customWidth="1"/>
    <col min="15889" max="15890" width="10.5703125" style="493"/>
    <col min="15891" max="15891" width="11.140625" style="493" customWidth="1"/>
    <col min="15892" max="16121" width="10.5703125" style="493"/>
    <col min="16122" max="16129" width="0" style="493" hidden="1" customWidth="1"/>
    <col min="16130" max="16130" width="3.7109375" style="493" customWidth="1"/>
    <col min="16131" max="16131" width="3.85546875" style="493" customWidth="1"/>
    <col min="16132" max="16132" width="3.7109375" style="493" customWidth="1"/>
    <col min="16133" max="16133" width="12.7109375" style="493" customWidth="1"/>
    <col min="16134" max="16134" width="52.7109375" style="493" customWidth="1"/>
    <col min="16135" max="16138" width="0" style="493" hidden="1" customWidth="1"/>
    <col min="16139" max="16139" width="12.28515625" style="493" customWidth="1"/>
    <col min="16140" max="16140" width="6.42578125" style="493" customWidth="1"/>
    <col min="16141" max="16141" width="12.28515625" style="493" customWidth="1"/>
    <col min="16142" max="16142" width="0" style="493" hidden="1" customWidth="1"/>
    <col min="16143" max="16143" width="3.7109375" style="493" customWidth="1"/>
    <col min="16144" max="16144" width="11.140625" style="493" bestFit="1" customWidth="1"/>
    <col min="16145" max="16146" width="10.5703125" style="493"/>
    <col min="16147" max="16147" width="11.140625" style="493" customWidth="1"/>
    <col min="16148" max="16384" width="10.5703125" style="493"/>
  </cols>
  <sheetData>
    <row r="1" spans="1:29" hidden="1">
      <c r="Q1" s="552"/>
      <c r="R1" s="552"/>
    </row>
    <row r="2" spans="1:29" hidden="1">
      <c r="U2" s="552"/>
    </row>
    <row r="3" spans="1:29" hidden="1"/>
    <row r="4" spans="1:29" ht="3" customHeight="1">
      <c r="J4" s="499"/>
      <c r="K4" s="499"/>
      <c r="L4" s="494"/>
      <c r="M4" s="494"/>
      <c r="N4" s="494"/>
      <c r="O4" s="502"/>
      <c r="P4" s="502"/>
      <c r="Q4" s="502"/>
      <c r="R4" s="502"/>
      <c r="S4" s="502"/>
      <c r="T4" s="502"/>
      <c r="U4" s="502"/>
    </row>
    <row r="5" spans="1:29" ht="26.1" customHeight="1">
      <c r="J5" s="499"/>
      <c r="K5" s="499"/>
      <c r="L5" s="1296" t="s">
        <v>717</v>
      </c>
      <c r="M5" s="1296"/>
      <c r="N5" s="1296"/>
      <c r="O5" s="1296"/>
      <c r="P5" s="1296"/>
      <c r="Q5" s="1296"/>
      <c r="R5" s="1296"/>
      <c r="S5" s="1296"/>
      <c r="T5" s="1296"/>
      <c r="U5" s="633"/>
    </row>
    <row r="6" spans="1:29" ht="3" customHeight="1">
      <c r="J6" s="499"/>
      <c r="K6" s="499"/>
      <c r="L6" s="494"/>
      <c r="M6" s="494"/>
      <c r="N6" s="494"/>
      <c r="O6" s="498"/>
      <c r="P6" s="498"/>
      <c r="Q6" s="498"/>
      <c r="R6" s="498"/>
      <c r="S6" s="498"/>
      <c r="T6" s="498"/>
      <c r="U6" s="498"/>
      <c r="V6" s="502"/>
    </row>
    <row r="7" spans="1:29" s="746" customFormat="1" ht="5.25" hidden="1">
      <c r="A7" s="1121"/>
      <c r="B7" s="1121"/>
      <c r="C7" s="1121"/>
      <c r="D7" s="1121"/>
      <c r="E7" s="1121"/>
      <c r="F7" s="1121"/>
      <c r="G7" s="1121"/>
      <c r="H7" s="1121"/>
      <c r="L7" s="1172"/>
      <c r="M7" s="1046"/>
      <c r="O7" s="1302"/>
      <c r="P7" s="1302"/>
      <c r="Q7" s="1302"/>
      <c r="R7" s="1302"/>
      <c r="S7" s="1302"/>
      <c r="T7" s="1302"/>
      <c r="U7" s="780"/>
      <c r="V7" s="780"/>
      <c r="X7" s="1121"/>
      <c r="Y7" s="1121"/>
      <c r="Z7" s="1121"/>
      <c r="AA7" s="1121"/>
      <c r="AB7" s="1121"/>
    </row>
    <row r="8" spans="1:29"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303" t="str">
        <f>IF(datePr_ch="",IF(datePr="","",datePr),datePr_ch)</f>
        <v>28.04.2023</v>
      </c>
      <c r="P8" s="1303"/>
      <c r="Q8" s="1303"/>
      <c r="R8" s="1303"/>
      <c r="S8" s="1303"/>
      <c r="T8" s="1303"/>
      <c r="U8" s="551"/>
      <c r="V8" s="551"/>
      <c r="W8" s="489"/>
      <c r="X8" s="559"/>
      <c r="Y8" s="559"/>
      <c r="Z8" s="559"/>
      <c r="AA8" s="559"/>
      <c r="AB8" s="559"/>
      <c r="AC8" s="559"/>
    </row>
    <row r="9" spans="1:29"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303" t="str">
        <f>IF(numberPr_ch="",IF(numberPr="","",numberPr),numberPr_ch)</f>
        <v>О-1242</v>
      </c>
      <c r="P9" s="1303"/>
      <c r="Q9" s="1303"/>
      <c r="R9" s="1303"/>
      <c r="S9" s="1303"/>
      <c r="T9" s="1303"/>
      <c r="U9" s="551"/>
      <c r="V9" s="551"/>
      <c r="W9" s="489"/>
      <c r="X9" s="559"/>
      <c r="Y9" s="559"/>
      <c r="Z9" s="559"/>
      <c r="AA9" s="559"/>
      <c r="AB9" s="559"/>
      <c r="AC9" s="559"/>
    </row>
    <row r="10" spans="1:29" s="746" customFormat="1" ht="5.25" hidden="1">
      <c r="A10" s="1121"/>
      <c r="B10" s="1121"/>
      <c r="C10" s="1121"/>
      <c r="D10" s="1121"/>
      <c r="E10" s="1121"/>
      <c r="F10" s="1121"/>
      <c r="G10" s="1121"/>
      <c r="H10" s="1121"/>
      <c r="L10" s="1172"/>
      <c r="M10" s="1046"/>
      <c r="O10" s="1302"/>
      <c r="P10" s="1302"/>
      <c r="Q10" s="1302"/>
      <c r="R10" s="1302"/>
      <c r="S10" s="1302"/>
      <c r="T10" s="1302"/>
      <c r="U10" s="780"/>
      <c r="V10" s="780"/>
      <c r="X10" s="1121"/>
      <c r="Y10" s="1121"/>
      <c r="Z10" s="1121"/>
      <c r="AA10" s="1121"/>
      <c r="AB10" s="1121"/>
    </row>
    <row r="11" spans="1:29" s="539" customFormat="1" ht="11.25" hidden="1">
      <c r="A11" s="559"/>
      <c r="B11" s="559"/>
      <c r="C11" s="559"/>
      <c r="D11" s="559"/>
      <c r="E11" s="559"/>
      <c r="F11" s="559"/>
      <c r="G11" s="559"/>
      <c r="H11" s="559"/>
      <c r="L11" s="1297"/>
      <c r="M11" s="1297"/>
      <c r="N11" s="536"/>
      <c r="O11" s="551"/>
      <c r="P11" s="551"/>
      <c r="Q11" s="551"/>
      <c r="R11" s="551"/>
      <c r="S11" s="551"/>
      <c r="T11" s="551"/>
      <c r="U11" s="557" t="s">
        <v>371</v>
      </c>
      <c r="X11" s="559"/>
      <c r="Y11" s="559"/>
      <c r="Z11" s="559"/>
      <c r="AA11" s="559"/>
      <c r="AB11" s="559"/>
      <c r="AC11" s="559"/>
    </row>
    <row r="12" spans="1:29">
      <c r="J12" s="499"/>
      <c r="K12" s="499"/>
      <c r="L12" s="494"/>
      <c r="M12" s="494"/>
      <c r="N12" s="472"/>
      <c r="O12" s="1304"/>
      <c r="P12" s="1304"/>
      <c r="Q12" s="1304"/>
      <c r="R12" s="1304"/>
      <c r="S12" s="1304"/>
      <c r="T12" s="1304"/>
      <c r="U12" s="1304"/>
    </row>
    <row r="13" spans="1:29">
      <c r="J13" s="499"/>
      <c r="K13" s="499"/>
      <c r="L13" s="1227" t="s">
        <v>445</v>
      </c>
      <c r="M13" s="1227"/>
      <c r="N13" s="1227"/>
      <c r="O13" s="1227"/>
      <c r="P13" s="1227"/>
      <c r="Q13" s="1227"/>
      <c r="R13" s="1227"/>
      <c r="S13" s="1227"/>
      <c r="T13" s="1227"/>
      <c r="U13" s="1227"/>
      <c r="V13" s="1227"/>
      <c r="W13" s="1227" t="s">
        <v>446</v>
      </c>
    </row>
    <row r="14" spans="1:29" ht="14.25" customHeight="1">
      <c r="J14" s="499"/>
      <c r="K14" s="499"/>
      <c r="L14" s="1310" t="s">
        <v>91</v>
      </c>
      <c r="M14" s="1310" t="s">
        <v>602</v>
      </c>
      <c r="N14" s="630"/>
      <c r="O14" s="1311" t="s">
        <v>604</v>
      </c>
      <c r="P14" s="1312"/>
      <c r="Q14" s="1312"/>
      <c r="R14" s="1312"/>
      <c r="S14" s="1312"/>
      <c r="T14" s="1313"/>
      <c r="U14" s="1293" t="s">
        <v>339</v>
      </c>
      <c r="V14" s="1307" t="s">
        <v>274</v>
      </c>
      <c r="W14" s="1227"/>
    </row>
    <row r="15" spans="1:29" ht="14.25" customHeight="1">
      <c r="J15" s="499"/>
      <c r="K15" s="499"/>
      <c r="L15" s="1310"/>
      <c r="M15" s="1310"/>
      <c r="N15" s="631"/>
      <c r="O15" s="1316" t="s">
        <v>578</v>
      </c>
      <c r="P15" s="1314" t="s">
        <v>270</v>
      </c>
      <c r="Q15" s="1315"/>
      <c r="R15" s="1290" t="s">
        <v>615</v>
      </c>
      <c r="S15" s="1291"/>
      <c r="T15" s="1292"/>
      <c r="U15" s="1294"/>
      <c r="V15" s="1308"/>
      <c r="W15" s="1227"/>
    </row>
    <row r="16" spans="1:29" ht="33.75" customHeight="1">
      <c r="J16" s="499"/>
      <c r="K16" s="499"/>
      <c r="L16" s="1310"/>
      <c r="M16" s="1310"/>
      <c r="N16" s="632"/>
      <c r="O16" s="1317"/>
      <c r="P16" s="505" t="s">
        <v>579</v>
      </c>
      <c r="Q16" s="505" t="s">
        <v>6</v>
      </c>
      <c r="R16" s="506" t="s">
        <v>273</v>
      </c>
      <c r="S16" s="1305" t="s">
        <v>272</v>
      </c>
      <c r="T16" s="1306"/>
      <c r="U16" s="1295"/>
      <c r="V16" s="1309"/>
      <c r="W16" s="1227"/>
    </row>
    <row r="17" spans="1:29">
      <c r="J17" s="499"/>
      <c r="K17" s="538">
        <v>1</v>
      </c>
      <c r="L17" s="616" t="s">
        <v>92</v>
      </c>
      <c r="M17" s="616" t="s">
        <v>48</v>
      </c>
      <c r="N17" s="618" t="str">
        <f ca="1">OFFSET(N17,0,-1)</f>
        <v>2</v>
      </c>
      <c r="O17" s="617">
        <f ca="1">OFFSET(O17,0,-1)+1</f>
        <v>3</v>
      </c>
      <c r="P17" s="617">
        <f ca="1">OFFSET(P17,0,-1)+1</f>
        <v>4</v>
      </c>
      <c r="Q17" s="617">
        <f ca="1">OFFSET(Q17,0,-1)+1</f>
        <v>5</v>
      </c>
      <c r="R17" s="617">
        <f ca="1">OFFSET(R17,0,-1)+1</f>
        <v>6</v>
      </c>
      <c r="S17" s="1298">
        <f ca="1">OFFSET(S17,0,-1)+1</f>
        <v>7</v>
      </c>
      <c r="T17" s="1298"/>
      <c r="U17" s="617">
        <f ca="1">OFFSET(U17,0,-2)+1</f>
        <v>8</v>
      </c>
      <c r="V17" s="618">
        <f ca="1">OFFSET(V17,0,-1)</f>
        <v>8</v>
      </c>
      <c r="W17" s="617">
        <f ca="1">OFFSET(W17,0,-1)+1</f>
        <v>9</v>
      </c>
    </row>
    <row r="18" spans="1:29" ht="22.5">
      <c r="A18" s="1281">
        <v>1</v>
      </c>
      <c r="B18" s="813"/>
      <c r="C18" s="813"/>
      <c r="D18" s="813"/>
      <c r="E18" s="814"/>
      <c r="F18" s="815"/>
      <c r="G18" s="815"/>
      <c r="H18" s="815"/>
      <c r="I18" s="816"/>
      <c r="J18" s="811"/>
      <c r="K18" s="818"/>
      <c r="L18" s="562">
        <f>mergeValue(A18)</f>
        <v>1</v>
      </c>
      <c r="M18" s="610" t="s">
        <v>19</v>
      </c>
      <c r="N18" s="615"/>
      <c r="O18" s="1282"/>
      <c r="P18" s="1282"/>
      <c r="Q18" s="1282"/>
      <c r="R18" s="1282"/>
      <c r="S18" s="1282"/>
      <c r="T18" s="1282"/>
      <c r="U18" s="1282"/>
      <c r="V18" s="1282"/>
      <c r="W18" s="1129" t="s">
        <v>718</v>
      </c>
      <c r="Y18" s="558"/>
      <c r="Z18" s="558" t="str">
        <f t="shared" ref="Z18:Z31" si="0">IF(M18="","",M18 )</f>
        <v>Наименование тарифа</v>
      </c>
      <c r="AA18" s="558"/>
      <c r="AB18" s="558"/>
      <c r="AC18" s="558"/>
    </row>
    <row r="19" spans="1:29" ht="22.5">
      <c r="A19" s="1281"/>
      <c r="B19" s="1281">
        <v>1</v>
      </c>
      <c r="C19" s="813"/>
      <c r="D19" s="813"/>
      <c r="E19" s="815"/>
      <c r="F19" s="815"/>
      <c r="G19" s="815"/>
      <c r="H19" s="815"/>
      <c r="I19" s="810"/>
      <c r="J19" s="809"/>
      <c r="K19" s="812"/>
      <c r="L19" s="562" t="str">
        <f>mergeValue(A19) &amp;"."&amp; mergeValue(B19)</f>
        <v>1.1</v>
      </c>
      <c r="M19" s="516" t="s">
        <v>15</v>
      </c>
      <c r="N19" s="615"/>
      <c r="O19" s="1282"/>
      <c r="P19" s="1282"/>
      <c r="Q19" s="1282"/>
      <c r="R19" s="1282"/>
      <c r="S19" s="1282"/>
      <c r="T19" s="1282"/>
      <c r="U19" s="1282"/>
      <c r="V19" s="1282"/>
      <c r="W19" s="1129" t="s">
        <v>459</v>
      </c>
      <c r="Y19" s="558"/>
      <c r="Z19" s="558" t="str">
        <f t="shared" si="0"/>
        <v>Территория действия тарифа</v>
      </c>
      <c r="AA19" s="558"/>
      <c r="AB19" s="558"/>
      <c r="AC19" s="558"/>
    </row>
    <row r="20" spans="1:29" ht="22.5">
      <c r="A20" s="1281"/>
      <c r="B20" s="1281"/>
      <c r="C20" s="1281">
        <v>1</v>
      </c>
      <c r="D20" s="813"/>
      <c r="E20" s="815"/>
      <c r="F20" s="815"/>
      <c r="G20" s="815"/>
      <c r="H20" s="815"/>
      <c r="I20" s="817"/>
      <c r="J20" s="809"/>
      <c r="K20" s="812"/>
      <c r="L20" s="562" t="str">
        <f>mergeValue(A20) &amp;"."&amp; mergeValue(B20)&amp;"."&amp; mergeValue(C20)</f>
        <v>1.1.1</v>
      </c>
      <c r="M20" s="517" t="s">
        <v>7</v>
      </c>
      <c r="N20" s="615"/>
      <c r="O20" s="1282"/>
      <c r="P20" s="1282"/>
      <c r="Q20" s="1282"/>
      <c r="R20" s="1282"/>
      <c r="S20" s="1282"/>
      <c r="T20" s="1282"/>
      <c r="U20" s="1282"/>
      <c r="V20" s="1282"/>
      <c r="W20" s="1129" t="s">
        <v>600</v>
      </c>
      <c r="Y20" s="558"/>
      <c r="Z20" s="558" t="str">
        <f t="shared" si="0"/>
        <v xml:space="preserve">Наименование системы теплоснабжения </v>
      </c>
      <c r="AA20" s="558"/>
      <c r="AB20" s="558"/>
      <c r="AC20" s="558"/>
    </row>
    <row r="21" spans="1:29" ht="22.5">
      <c r="A21" s="1281"/>
      <c r="B21" s="1281"/>
      <c r="C21" s="1281"/>
      <c r="D21" s="1281">
        <v>1</v>
      </c>
      <c r="E21" s="815"/>
      <c r="F21" s="815"/>
      <c r="G21" s="815"/>
      <c r="H21" s="815"/>
      <c r="I21" s="817"/>
      <c r="J21" s="809"/>
      <c r="K21" s="812"/>
      <c r="L21" s="562" t="str">
        <f>mergeValue(A21) &amp;"."&amp; mergeValue(B21)&amp;"."&amp; mergeValue(C21)&amp;"."&amp; mergeValue(D21)</f>
        <v>1.1.1.1</v>
      </c>
      <c r="M21" s="518" t="s">
        <v>21</v>
      </c>
      <c r="N21" s="615"/>
      <c r="O21" s="1282"/>
      <c r="P21" s="1282"/>
      <c r="Q21" s="1282"/>
      <c r="R21" s="1282"/>
      <c r="S21" s="1282"/>
      <c r="T21" s="1282"/>
      <c r="U21" s="1282"/>
      <c r="V21" s="1282"/>
      <c r="W21" s="1129" t="s">
        <v>601</v>
      </c>
      <c r="Y21" s="558"/>
      <c r="Z21" s="558" t="str">
        <f t="shared" si="0"/>
        <v xml:space="preserve">Источник тепловой энергии  </v>
      </c>
      <c r="AA21" s="558"/>
      <c r="AB21" s="558"/>
      <c r="AC21" s="558"/>
    </row>
    <row r="22" spans="1:29" ht="78.75">
      <c r="A22" s="1281"/>
      <c r="B22" s="1281"/>
      <c r="C22" s="1281"/>
      <c r="D22" s="1281"/>
      <c r="E22" s="1281">
        <v>1</v>
      </c>
      <c r="F22" s="815"/>
      <c r="G22" s="815"/>
      <c r="H22" s="813">
        <v>1</v>
      </c>
      <c r="I22" s="1281">
        <v>1</v>
      </c>
      <c r="J22" s="815"/>
      <c r="K22" s="820"/>
      <c r="L22" s="562" t="str">
        <f>mergeValue(A22) &amp;"."&amp; mergeValue(B22)&amp;"."&amp; mergeValue(C22)&amp;"."&amp; mergeValue(D22)&amp;"."&amp; mergeValue(E22)</f>
        <v>1.1.1.1.1</v>
      </c>
      <c r="M22" s="524" t="s">
        <v>8</v>
      </c>
      <c r="N22" s="615"/>
      <c r="O22" s="1283"/>
      <c r="P22" s="1283"/>
      <c r="Q22" s="1283"/>
      <c r="R22" s="1283"/>
      <c r="S22" s="1283"/>
      <c r="T22" s="1283"/>
      <c r="U22" s="1283"/>
      <c r="V22" s="1283"/>
      <c r="W22" s="1129" t="s">
        <v>719</v>
      </c>
      <c r="Y22" s="558"/>
      <c r="Z22" s="558" t="str">
        <f t="shared" si="0"/>
        <v>Схема подключения теплопотребляющей установки к коллектору источника тепловой энергии</v>
      </c>
      <c r="AA22" s="558"/>
      <c r="AB22" s="558"/>
      <c r="AC22" s="558"/>
    </row>
    <row r="23" spans="1:29" ht="33.75">
      <c r="A23" s="1281"/>
      <c r="B23" s="1281"/>
      <c r="C23" s="1281"/>
      <c r="D23" s="1281"/>
      <c r="E23" s="1281"/>
      <c r="F23" s="1281">
        <v>1</v>
      </c>
      <c r="G23" s="813"/>
      <c r="H23" s="813"/>
      <c r="I23" s="1281"/>
      <c r="J23" s="1281">
        <v>1</v>
      </c>
      <c r="K23" s="821"/>
      <c r="L23" s="562" t="str">
        <f>mergeValue(A23) &amp;"."&amp; mergeValue(B23)&amp;"."&amp; mergeValue(C23)&amp;"."&amp; mergeValue(D23)&amp;"."&amp; mergeValue(E23)&amp;"."&amp; mergeValue(F23)</f>
        <v>1.1.1.1.1.1</v>
      </c>
      <c r="M23" s="525" t="s">
        <v>9</v>
      </c>
      <c r="N23" s="615"/>
      <c r="O23" s="1284"/>
      <c r="P23" s="1285"/>
      <c r="Q23" s="1285"/>
      <c r="R23" s="1285"/>
      <c r="S23" s="1285"/>
      <c r="T23" s="1285"/>
      <c r="U23" s="1285"/>
      <c r="V23" s="1286"/>
      <c r="W23" s="1129" t="s">
        <v>720</v>
      </c>
      <c r="Y23" s="558"/>
      <c r="Z23" s="558" t="str">
        <f t="shared" si="0"/>
        <v>Группа потребителей</v>
      </c>
      <c r="AA23" s="558"/>
      <c r="AB23" s="558"/>
      <c r="AC23" s="558"/>
    </row>
    <row r="24" spans="1:29" ht="122.1" customHeight="1">
      <c r="A24" s="1281"/>
      <c r="B24" s="1281"/>
      <c r="C24" s="1281"/>
      <c r="D24" s="1281"/>
      <c r="E24" s="1281"/>
      <c r="F24" s="1281"/>
      <c r="G24" s="813">
        <v>1</v>
      </c>
      <c r="H24" s="813"/>
      <c r="I24" s="1281"/>
      <c r="J24" s="1281"/>
      <c r="K24" s="821">
        <v>1</v>
      </c>
      <c r="L24" s="562" t="str">
        <f>mergeValue(A24) &amp;"."&amp; mergeValue(B24)&amp;"."&amp; mergeValue(C24)&amp;"."&amp; mergeValue(D24)&amp;"."&amp; mergeValue(E24)&amp;"."&amp; mergeValue(F24)&amp;"."&amp; mergeValue(G24)</f>
        <v>1.1.1.1.1.1.1</v>
      </c>
      <c r="M24" s="1088"/>
      <c r="N24" s="615"/>
      <c r="O24" s="532"/>
      <c r="P24" s="532"/>
      <c r="Q24" s="1040"/>
      <c r="R24" s="1288"/>
      <c r="S24" s="1289" t="s">
        <v>83</v>
      </c>
      <c r="T24" s="1288"/>
      <c r="U24" s="1289" t="s">
        <v>84</v>
      </c>
      <c r="V24" s="532"/>
      <c r="W24" s="1299" t="s">
        <v>721</v>
      </c>
      <c r="X24" s="554" t="str">
        <f>strCheckDate(O25:V25)</f>
        <v/>
      </c>
      <c r="Y24" s="558"/>
      <c r="Z24" s="558" t="str">
        <f t="shared" si="0"/>
        <v/>
      </c>
      <c r="AA24" s="558"/>
      <c r="AB24" s="558"/>
      <c r="AC24" s="558"/>
    </row>
    <row r="25" spans="1:29" ht="11.25" hidden="1">
      <c r="A25" s="1281"/>
      <c r="B25" s="1281"/>
      <c r="C25" s="1281"/>
      <c r="D25" s="1281"/>
      <c r="E25" s="1281"/>
      <c r="F25" s="1281"/>
      <c r="G25" s="813"/>
      <c r="H25" s="813"/>
      <c r="I25" s="1281"/>
      <c r="J25" s="1281"/>
      <c r="K25" s="821"/>
      <c r="L25" s="569"/>
      <c r="M25" s="615"/>
      <c r="N25" s="615"/>
      <c r="O25" s="532"/>
      <c r="P25" s="532"/>
      <c r="Q25" s="553" t="str">
        <f>R24 &amp; "-" &amp; T24</f>
        <v>-</v>
      </c>
      <c r="R25" s="1288"/>
      <c r="S25" s="1289"/>
      <c r="T25" s="1288"/>
      <c r="U25" s="1289"/>
      <c r="V25" s="532"/>
      <c r="W25" s="1300"/>
      <c r="Y25" s="558"/>
      <c r="Z25" s="558" t="str">
        <f t="shared" si="0"/>
        <v/>
      </c>
      <c r="AA25" s="558"/>
      <c r="AB25" s="558"/>
      <c r="AC25" s="558"/>
    </row>
    <row r="26" spans="1:29" ht="15" customHeight="1">
      <c r="A26" s="1281"/>
      <c r="B26" s="1281"/>
      <c r="C26" s="1281"/>
      <c r="D26" s="1281"/>
      <c r="E26" s="1281"/>
      <c r="F26" s="1281"/>
      <c r="G26" s="815"/>
      <c r="H26" s="813"/>
      <c r="I26" s="1281"/>
      <c r="J26" s="1281"/>
      <c r="K26" s="820"/>
      <c r="L26" s="508"/>
      <c r="M26" s="527" t="s">
        <v>24</v>
      </c>
      <c r="N26" s="534"/>
      <c r="O26" s="534"/>
      <c r="P26" s="534"/>
      <c r="Q26" s="534"/>
      <c r="R26" s="534"/>
      <c r="S26" s="534"/>
      <c r="T26" s="534"/>
      <c r="U26" s="534"/>
      <c r="V26" s="530"/>
      <c r="W26" s="1301"/>
      <c r="Y26" s="558"/>
      <c r="Z26" s="558" t="str">
        <f t="shared" si="0"/>
        <v>Добавить вид теплоносителя (параметры теплоносителя)</v>
      </c>
      <c r="AA26" s="558"/>
      <c r="AB26" s="558"/>
      <c r="AC26" s="558"/>
    </row>
    <row r="27" spans="1:29" ht="15" customHeight="1">
      <c r="A27" s="1281"/>
      <c r="B27" s="1281"/>
      <c r="C27" s="1281"/>
      <c r="D27" s="1281"/>
      <c r="E27" s="1281"/>
      <c r="F27" s="815"/>
      <c r="G27" s="815"/>
      <c r="H27" s="813"/>
      <c r="I27" s="1281"/>
      <c r="J27" s="815"/>
      <c r="K27" s="820"/>
      <c r="L27" s="508"/>
      <c r="M27" s="526" t="s">
        <v>10</v>
      </c>
      <c r="N27" s="534"/>
      <c r="O27" s="534"/>
      <c r="P27" s="534"/>
      <c r="Q27" s="534"/>
      <c r="R27" s="534"/>
      <c r="S27" s="534"/>
      <c r="T27" s="534"/>
      <c r="U27" s="533"/>
      <c r="V27" s="534"/>
      <c r="W27" s="634"/>
      <c r="Y27" s="558"/>
      <c r="Z27" s="558" t="str">
        <f t="shared" si="0"/>
        <v>Добавить группу потребителей</v>
      </c>
      <c r="AA27" s="558"/>
      <c r="AB27" s="558"/>
      <c r="AC27" s="558"/>
    </row>
    <row r="28" spans="1:29" ht="15" customHeight="1">
      <c r="A28" s="1281"/>
      <c r="B28" s="1281"/>
      <c r="C28" s="1281"/>
      <c r="D28" s="1281"/>
      <c r="E28" s="819"/>
      <c r="F28" s="815"/>
      <c r="G28" s="815"/>
      <c r="H28" s="815"/>
      <c r="I28" s="811"/>
      <c r="J28" s="808"/>
      <c r="K28" s="818"/>
      <c r="L28" s="508"/>
      <c r="M28" s="521" t="s">
        <v>11</v>
      </c>
      <c r="N28" s="534"/>
      <c r="O28" s="534"/>
      <c r="P28" s="534"/>
      <c r="Q28" s="534"/>
      <c r="R28" s="534"/>
      <c r="S28" s="534"/>
      <c r="T28" s="534"/>
      <c r="U28" s="533"/>
      <c r="V28" s="534"/>
      <c r="W28" s="634"/>
      <c r="Y28" s="558"/>
      <c r="Z28" s="558" t="str">
        <f t="shared" si="0"/>
        <v>Добавить схему подключения</v>
      </c>
      <c r="AA28" s="558"/>
      <c r="AB28" s="558"/>
      <c r="AC28" s="558"/>
    </row>
    <row r="29" spans="1:29" ht="15" customHeight="1">
      <c r="A29" s="1281"/>
      <c r="B29" s="1281"/>
      <c r="C29" s="1281"/>
      <c r="D29" s="819"/>
      <c r="E29" s="819"/>
      <c r="F29" s="815"/>
      <c r="G29" s="815"/>
      <c r="H29" s="815"/>
      <c r="I29" s="811"/>
      <c r="J29" s="808"/>
      <c r="K29" s="818"/>
      <c r="L29" s="508"/>
      <c r="M29" s="520" t="s">
        <v>16</v>
      </c>
      <c r="N29" s="534"/>
      <c r="O29" s="534"/>
      <c r="P29" s="534"/>
      <c r="Q29" s="534"/>
      <c r="R29" s="534"/>
      <c r="S29" s="534"/>
      <c r="T29" s="534"/>
      <c r="U29" s="533"/>
      <c r="V29" s="534"/>
      <c r="W29" s="634"/>
      <c r="Y29" s="558"/>
      <c r="Z29" s="558" t="str">
        <f t="shared" si="0"/>
        <v>Добавить источник тепловой энергии</v>
      </c>
      <c r="AA29" s="558"/>
      <c r="AB29" s="558"/>
      <c r="AC29" s="558"/>
    </row>
    <row r="30" spans="1:29" ht="15" customHeight="1">
      <c r="A30" s="1281"/>
      <c r="B30" s="1281"/>
      <c r="C30" s="819"/>
      <c r="D30" s="819"/>
      <c r="E30" s="819"/>
      <c r="F30" s="819"/>
      <c r="G30" s="824"/>
      <c r="H30" s="811"/>
      <c r="I30" s="822"/>
      <c r="J30" s="808"/>
      <c r="K30" s="823"/>
      <c r="L30" s="508"/>
      <c r="M30" s="519" t="s">
        <v>17</v>
      </c>
      <c r="N30" s="534"/>
      <c r="O30" s="534"/>
      <c r="P30" s="534"/>
      <c r="Q30" s="534"/>
      <c r="R30" s="534"/>
      <c r="S30" s="534"/>
      <c r="T30" s="534"/>
      <c r="U30" s="533"/>
      <c r="V30" s="534"/>
      <c r="W30" s="634"/>
      <c r="Y30" s="558"/>
      <c r="Z30" s="558" t="str">
        <f t="shared" si="0"/>
        <v>Добавить наименование системы теплоснабжения</v>
      </c>
      <c r="AA30" s="558"/>
      <c r="AB30" s="558"/>
      <c r="AC30" s="558"/>
    </row>
    <row r="31" spans="1:29" ht="15" customHeight="1">
      <c r="A31" s="1281"/>
      <c r="B31" s="819"/>
      <c r="C31" s="819"/>
      <c r="D31" s="819"/>
      <c r="E31" s="819"/>
      <c r="F31" s="819"/>
      <c r="G31" s="824"/>
      <c r="H31" s="811"/>
      <c r="I31" s="811"/>
      <c r="J31" s="808"/>
      <c r="K31" s="818"/>
      <c r="L31" s="508"/>
      <c r="M31" s="528" t="s">
        <v>18</v>
      </c>
      <c r="N31" s="534"/>
      <c r="O31" s="534"/>
      <c r="P31" s="534"/>
      <c r="Q31" s="534"/>
      <c r="R31" s="534"/>
      <c r="S31" s="534"/>
      <c r="T31" s="534"/>
      <c r="U31" s="533"/>
      <c r="V31" s="534"/>
      <c r="W31" s="634"/>
      <c r="Y31" s="558"/>
      <c r="Z31" s="558" t="str">
        <f t="shared" si="0"/>
        <v>Добавить территорию действия тарифа</v>
      </c>
      <c r="AA31" s="558"/>
      <c r="AB31" s="558"/>
      <c r="AC31" s="558"/>
    </row>
    <row r="32" spans="1:29" s="492" customFormat="1" ht="15" customHeight="1">
      <c r="A32" s="807"/>
      <c r="B32" s="807"/>
      <c r="C32" s="807"/>
      <c r="D32" s="807"/>
      <c r="E32" s="807"/>
      <c r="F32" s="807"/>
      <c r="G32" s="807"/>
      <c r="H32" s="807"/>
      <c r="I32" s="807"/>
      <c r="J32" s="807"/>
      <c r="K32" s="807"/>
      <c r="L32" s="462"/>
      <c r="M32" s="535" t="s">
        <v>308</v>
      </c>
      <c r="N32" s="534"/>
      <c r="O32" s="534"/>
      <c r="P32" s="534"/>
      <c r="Q32" s="534"/>
      <c r="R32" s="534"/>
      <c r="S32" s="534"/>
      <c r="T32" s="534"/>
      <c r="U32" s="533"/>
      <c r="V32" s="534"/>
      <c r="W32" s="634"/>
      <c r="X32" s="556"/>
      <c r="Y32" s="556"/>
      <c r="Z32" s="556"/>
      <c r="AA32" s="556"/>
      <c r="AB32" s="556"/>
      <c r="AC32" s="556"/>
    </row>
    <row r="33" spans="1:29" ht="11.25">
      <c r="A33" s="493"/>
      <c r="B33" s="493"/>
      <c r="C33" s="493"/>
      <c r="D33" s="493"/>
      <c r="E33" s="493"/>
      <c r="F33" s="493"/>
      <c r="G33" s="493"/>
      <c r="H33" s="493"/>
      <c r="I33" s="493"/>
      <c r="J33" s="493"/>
      <c r="K33" s="493"/>
      <c r="X33" s="493"/>
      <c r="Y33" s="493"/>
      <c r="Z33" s="493"/>
      <c r="AA33" s="493"/>
      <c r="AB33" s="493"/>
      <c r="AC33" s="493"/>
    </row>
    <row r="34" spans="1:29" ht="90" customHeight="1">
      <c r="L34" s="1">
        <v>1</v>
      </c>
      <c r="M34" s="1274" t="s">
        <v>722</v>
      </c>
      <c r="N34" s="1274"/>
      <c r="O34" s="1274"/>
      <c r="P34" s="1274"/>
      <c r="Q34" s="1274"/>
      <c r="R34" s="1274"/>
      <c r="S34" s="1274"/>
      <c r="T34" s="1274"/>
      <c r="U34" s="1274"/>
      <c r="V34" s="1274"/>
      <c r="W34" s="1274"/>
    </row>
  </sheetData>
  <sheetProtection password="FA9C" sheet="1" objects="1" scenarios="1" formatColumns="0" formatRows="0"/>
  <dataConsolidate/>
  <mergeCells count="39">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 ref="L5:T5"/>
    <mergeCell ref="O9:T9"/>
    <mergeCell ref="O10:T10"/>
    <mergeCell ref="L11:M11"/>
    <mergeCell ref="O12:U12"/>
    <mergeCell ref="O7:T7"/>
    <mergeCell ref="O8:T8"/>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WVX18:WVX24 WMB18:WMB24 WCF18:WCF24 VSJ18:VSJ24 VIN18:VIN24 UYR18:UYR24 UOV18:UOV24 UEZ18:UEZ24 TVD18:TVD24 TLH18:TLH24 TBL18:TBL24 SRP18:SRP24 SHT18:SHT24 RXX18:RXX24 ROB18:ROB24 REF18:REF24 QUJ18:QUJ24 QKN18:QKN24 QAR18:QAR24 PQV18:PQV24 PGZ18:PGZ24 OXD18:OXD24 ONH18:ONH24 ODL18:ODL24 NTP18:NTP24 NJT18:NJT24 MZX18:MZX24 MQB18:MQB24 MGF18:MGF24 LWJ18:LWJ24 LMN18:LMN24 LCR18:LCR24 KSV18:KSV24 KIZ18:KIZ24 JZD18:JZD24 JPH18:JPH24 JFL18:JFL24 IVP18:IVP24 ILT18:ILT24 IBX18:IBX24 HSB18:HSB24 HIF18:HIF24 GYJ18:GYJ24 GON18:GON24 GER18:GER24 FUV18:FUV24 FKZ18:FKZ24 FBD18:FBD24 ERH18:ERH24 EHL18:EHL24 DXP18:DXP24 DNT18:DNT24 DDX18:DDX24 CUB18:CUB24 CKF18:CKF24 CAJ18:CAJ24 BQN18:BQN24 BGR18:BGR24 AWV18:AWV24 AMZ18:AMZ24 ADD18:ADD24 TH18:TH24 JL18:JL24 JL25">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JB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JG24"/>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U24"/>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dataValidation type="list" allowBlank="1" showInputMessage="1" showErrorMessage="1" errorTitle="Ошибка" error="Выберите значение из списка" prompt="Выберите значение из списка" sqref="O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3">
    <tabColor theme="0" tint="-0.249977111117893"/>
  </sheetPr>
  <dimension ref="A1:T15"/>
  <sheetViews>
    <sheetView showGridLines="0" topLeftCell="F1" zoomScaleNormal="100" workbookViewId="0"/>
  </sheetViews>
  <sheetFormatPr defaultColWidth="10.5703125" defaultRowHeight="14.25"/>
  <cols>
    <col min="1" max="1" width="3.7109375" style="962" hidden="1" customWidth="1"/>
    <col min="2" max="4" width="3.7109375" style="956" hidden="1" customWidth="1"/>
    <col min="5" max="5" width="3.7109375" style="760" customWidth="1"/>
    <col min="6" max="6" width="9.7109375" style="938" customWidth="1"/>
    <col min="7" max="7" width="37.7109375" style="938" customWidth="1"/>
    <col min="8" max="8" width="66.85546875" style="938" customWidth="1"/>
    <col min="9" max="9" width="115.7109375" style="938" customWidth="1"/>
    <col min="10" max="11" width="10.5703125" style="956"/>
    <col min="12" max="12" width="11.140625" style="956" customWidth="1"/>
    <col min="13" max="20" width="10.5703125" style="956"/>
    <col min="21" max="16384" width="10.5703125" style="938"/>
  </cols>
  <sheetData>
    <row r="1" spans="1:20" ht="3" customHeight="1">
      <c r="A1" s="962" t="s">
        <v>48</v>
      </c>
    </row>
    <row r="2" spans="1:20" ht="22.5">
      <c r="F2" s="1275" t="s">
        <v>470</v>
      </c>
      <c r="G2" s="1276"/>
      <c r="H2" s="1277"/>
      <c r="I2" s="757"/>
    </row>
    <row r="3" spans="1:20" ht="3" customHeight="1"/>
    <row r="4" spans="1:20" s="955" customFormat="1" ht="11.25">
      <c r="A4" s="961"/>
      <c r="B4" s="961"/>
      <c r="C4" s="961"/>
      <c r="D4" s="961"/>
      <c r="F4" s="1227" t="s">
        <v>445</v>
      </c>
      <c r="G4" s="1227"/>
      <c r="H4" s="1227"/>
      <c r="I4" s="1278" t="s">
        <v>446</v>
      </c>
      <c r="J4" s="961"/>
      <c r="K4" s="961"/>
      <c r="L4" s="961"/>
      <c r="M4" s="961"/>
      <c r="N4" s="961"/>
      <c r="O4" s="961"/>
      <c r="P4" s="961"/>
      <c r="Q4" s="961"/>
      <c r="R4" s="961"/>
      <c r="S4" s="961"/>
      <c r="T4" s="961"/>
    </row>
    <row r="5" spans="1:20" s="955" customFormat="1" ht="11.25" customHeight="1">
      <c r="A5" s="961"/>
      <c r="B5" s="961"/>
      <c r="C5" s="961"/>
      <c r="D5" s="961"/>
      <c r="F5" s="970" t="s">
        <v>91</v>
      </c>
      <c r="G5" s="761" t="s">
        <v>448</v>
      </c>
      <c r="H5" s="979" t="s">
        <v>439</v>
      </c>
      <c r="I5" s="1278"/>
      <c r="J5" s="961"/>
      <c r="K5" s="961"/>
      <c r="L5" s="961"/>
      <c r="M5" s="961"/>
      <c r="N5" s="961"/>
      <c r="O5" s="961"/>
      <c r="P5" s="961"/>
      <c r="Q5" s="961"/>
      <c r="R5" s="961"/>
      <c r="S5" s="961"/>
      <c r="T5" s="961"/>
    </row>
    <row r="6" spans="1:20" s="955" customFormat="1" ht="12" customHeight="1">
      <c r="A6" s="961"/>
      <c r="B6" s="961"/>
      <c r="C6" s="961"/>
      <c r="D6" s="961"/>
      <c r="F6" s="762" t="s">
        <v>92</v>
      </c>
      <c r="G6" s="763">
        <v>2</v>
      </c>
      <c r="H6" s="764">
        <v>3</v>
      </c>
      <c r="I6" s="577">
        <v>4</v>
      </c>
      <c r="J6" s="961">
        <v>4</v>
      </c>
      <c r="K6" s="961"/>
      <c r="L6" s="961"/>
      <c r="M6" s="961"/>
      <c r="N6" s="961"/>
      <c r="O6" s="961"/>
      <c r="P6" s="961"/>
      <c r="Q6" s="961"/>
      <c r="R6" s="961"/>
      <c r="S6" s="961"/>
      <c r="T6" s="961"/>
    </row>
    <row r="7" spans="1:20" s="955" customFormat="1" ht="18.75">
      <c r="A7" s="961"/>
      <c r="B7" s="961"/>
      <c r="C7" s="961"/>
      <c r="D7" s="961"/>
      <c r="F7" s="977">
        <v>1</v>
      </c>
      <c r="G7" s="766" t="s">
        <v>471</v>
      </c>
      <c r="H7" s="975" t="str">
        <f>IF(dateCh="","",dateCh)</f>
        <v>25.05.2023</v>
      </c>
      <c r="I7" s="767" t="s">
        <v>472</v>
      </c>
      <c r="J7" s="584"/>
      <c r="K7" s="961"/>
      <c r="L7" s="961"/>
      <c r="M7" s="961"/>
      <c r="N7" s="961"/>
      <c r="O7" s="961"/>
      <c r="P7" s="961"/>
      <c r="Q7" s="961"/>
      <c r="R7" s="961"/>
      <c r="S7" s="961"/>
      <c r="T7" s="961"/>
    </row>
    <row r="8" spans="1:20" s="955" customFormat="1" ht="45">
      <c r="A8" s="1279">
        <v>1</v>
      </c>
      <c r="B8" s="961"/>
      <c r="C8" s="961"/>
      <c r="D8" s="961"/>
      <c r="F8" s="977" t="str">
        <f>"2." &amp;mergeValue(A8)</f>
        <v>2.1</v>
      </c>
      <c r="G8" s="766" t="s">
        <v>473</v>
      </c>
      <c r="H8" s="975" t="str">
        <f>IF('Перечень тарифов'!R21="","наименование отсутствует","" &amp; 'Перечень тарифов'!R21 &amp; "")</f>
        <v>НАО СВЕЗА Мантурово</v>
      </c>
      <c r="I8" s="767" t="s">
        <v>568</v>
      </c>
      <c r="J8" s="584"/>
      <c r="K8" s="961"/>
      <c r="L8" s="961"/>
      <c r="M8" s="961"/>
      <c r="N8" s="961"/>
      <c r="O8" s="961"/>
      <c r="P8" s="961"/>
      <c r="Q8" s="961"/>
      <c r="R8" s="961"/>
      <c r="S8" s="961"/>
      <c r="T8" s="961"/>
    </row>
    <row r="9" spans="1:20" s="955" customFormat="1" ht="22.5">
      <c r="A9" s="1279"/>
      <c r="B9" s="961"/>
      <c r="C9" s="961"/>
      <c r="D9" s="961"/>
      <c r="F9" s="977" t="str">
        <f>"3." &amp;mergeValue(A9)</f>
        <v>3.1</v>
      </c>
      <c r="G9" s="766" t="s">
        <v>474</v>
      </c>
      <c r="H9" s="975" t="str">
        <f>IF('Перечень тарифов'!F21="","наименование отсутствует","" &amp; 'Перечень тарифов'!F21 &amp; "")</f>
        <v>Производство тепловой энергии. Некомбинированная выработка</v>
      </c>
      <c r="I9" s="767" t="s">
        <v>566</v>
      </c>
      <c r="J9" s="584"/>
      <c r="K9" s="961"/>
      <c r="L9" s="961"/>
      <c r="M9" s="961"/>
      <c r="N9" s="961"/>
      <c r="O9" s="961"/>
      <c r="P9" s="961"/>
      <c r="Q9" s="961"/>
      <c r="R9" s="961"/>
      <c r="S9" s="961"/>
      <c r="T9" s="961"/>
    </row>
    <row r="10" spans="1:20" s="955" customFormat="1" ht="22.5">
      <c r="A10" s="1279"/>
      <c r="B10" s="961"/>
      <c r="C10" s="961"/>
      <c r="D10" s="961"/>
      <c r="F10" s="977" t="str">
        <f>"4."&amp;mergeValue(A10)</f>
        <v>4.1</v>
      </c>
      <c r="G10" s="766" t="s">
        <v>475</v>
      </c>
      <c r="H10" s="979" t="s">
        <v>449</v>
      </c>
      <c r="I10" s="767"/>
      <c r="J10" s="584"/>
      <c r="K10" s="961"/>
      <c r="L10" s="961"/>
      <c r="M10" s="961"/>
      <c r="N10" s="961"/>
      <c r="O10" s="961"/>
      <c r="P10" s="961"/>
      <c r="Q10" s="961"/>
      <c r="R10" s="961"/>
      <c r="S10" s="961"/>
      <c r="T10" s="961"/>
    </row>
    <row r="11" spans="1:20" s="955" customFormat="1" ht="18.75">
      <c r="A11" s="1279"/>
      <c r="B11" s="1279">
        <v>1</v>
      </c>
      <c r="C11" s="971"/>
      <c r="D11" s="971"/>
      <c r="F11" s="977" t="str">
        <f>"4."&amp;mergeValue(A11) &amp;"."&amp;mergeValue(B11)</f>
        <v>4.1.1</v>
      </c>
      <c r="G11" s="778" t="s">
        <v>570</v>
      </c>
      <c r="H11" s="975" t="str">
        <f>IF(region_name="","",region_name)</f>
        <v>Костромская область</v>
      </c>
      <c r="I11" s="767" t="s">
        <v>478</v>
      </c>
      <c r="J11" s="584"/>
      <c r="K11" s="961"/>
      <c r="L11" s="961"/>
      <c r="M11" s="961"/>
      <c r="N11" s="961"/>
      <c r="O11" s="961"/>
      <c r="P11" s="961"/>
      <c r="Q11" s="961"/>
      <c r="R11" s="961"/>
      <c r="S11" s="961"/>
      <c r="T11" s="961"/>
    </row>
    <row r="12" spans="1:20" s="955" customFormat="1" ht="22.5">
      <c r="A12" s="1279"/>
      <c r="B12" s="1279"/>
      <c r="C12" s="1279">
        <v>1</v>
      </c>
      <c r="D12" s="971"/>
      <c r="F12" s="977" t="str">
        <f>"4."&amp;mergeValue(A12) &amp;"."&amp;mergeValue(B12)&amp;"."&amp;mergeValue(C12)</f>
        <v>4.1.1.1</v>
      </c>
      <c r="G12" s="768" t="s">
        <v>476</v>
      </c>
      <c r="H12" s="975" t="str">
        <f>IF(Территории!H13="","","" &amp; Территории!H13 &amp; "")</f>
        <v>городской округ город Мантурово</v>
      </c>
      <c r="I12" s="767" t="s">
        <v>479</v>
      </c>
      <c r="J12" s="584"/>
      <c r="K12" s="961"/>
      <c r="L12" s="961"/>
      <c r="M12" s="961"/>
      <c r="N12" s="961"/>
      <c r="O12" s="961"/>
      <c r="P12" s="961"/>
      <c r="Q12" s="961"/>
      <c r="R12" s="961"/>
      <c r="S12" s="961"/>
      <c r="T12" s="961"/>
    </row>
    <row r="13" spans="1:20" s="955" customFormat="1" ht="56.25">
      <c r="A13" s="1279"/>
      <c r="B13" s="1279"/>
      <c r="C13" s="1279"/>
      <c r="D13" s="971">
        <v>1</v>
      </c>
      <c r="F13" s="977" t="str">
        <f>"4."&amp;mergeValue(A13) &amp;"."&amp;mergeValue(B13)&amp;"."&amp;mergeValue(C13)&amp;"."&amp;mergeValue(D13)</f>
        <v>4.1.1.1.1</v>
      </c>
      <c r="G13" s="769" t="s">
        <v>477</v>
      </c>
      <c r="H13" s="975" t="str">
        <f>IF(Территории!R14="","","" &amp; Территории!R14 &amp; "")</f>
        <v>городской округ город Мантурово (34714000)</v>
      </c>
      <c r="I13" s="1184" t="s">
        <v>569</v>
      </c>
      <c r="J13" s="584"/>
      <c r="K13" s="961"/>
      <c r="L13" s="961"/>
      <c r="M13" s="961"/>
      <c r="N13" s="961"/>
      <c r="O13" s="961"/>
      <c r="P13" s="961"/>
      <c r="Q13" s="961"/>
      <c r="R13" s="961"/>
      <c r="S13" s="961"/>
      <c r="T13" s="961"/>
    </row>
    <row r="14" spans="1:20" s="735" customFormat="1" ht="3" customHeight="1">
      <c r="A14" s="736"/>
      <c r="B14" s="736"/>
      <c r="C14" s="736"/>
      <c r="D14" s="736"/>
      <c r="F14" s="594"/>
      <c r="G14" s="595"/>
      <c r="H14" s="596"/>
      <c r="I14" s="597"/>
      <c r="J14" s="736"/>
      <c r="K14" s="736"/>
      <c r="L14" s="736"/>
      <c r="M14" s="736"/>
      <c r="N14" s="736"/>
      <c r="O14" s="736"/>
      <c r="P14" s="736"/>
      <c r="Q14" s="736"/>
      <c r="R14" s="736"/>
      <c r="S14" s="736"/>
      <c r="T14" s="736"/>
    </row>
    <row r="15" spans="1:20" s="735" customFormat="1" ht="15" customHeight="1">
      <c r="A15" s="736"/>
      <c r="B15" s="736"/>
      <c r="C15" s="736"/>
      <c r="D15" s="736"/>
      <c r="F15" s="773"/>
      <c r="G15" s="1274" t="s">
        <v>571</v>
      </c>
      <c r="H15" s="1274"/>
      <c r="I15" s="931"/>
      <c r="J15" s="736"/>
      <c r="K15" s="736"/>
      <c r="L15" s="736"/>
      <c r="M15" s="736"/>
      <c r="N15" s="736"/>
      <c r="O15" s="736"/>
      <c r="P15" s="736"/>
      <c r="Q15" s="736"/>
      <c r="R15" s="736"/>
      <c r="S15" s="736"/>
      <c r="T15" s="736"/>
    </row>
  </sheetData>
  <sheetProtection algorithmName="SHA-512" hashValue="pP0979OMef6xwls2miz1D32z6IoNMJqvVCa6VVWI+rmtoXUJPS6iFOCuDXgJArxRfPvpSO7P4LfSXSJBebPTAw==" saltValue="JXIgBvizPNBjQt9QXt2ljw=="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formula1>900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3">
    <tabColor rgb="FFEAEBEE"/>
    <pageSetUpPr fitToPage="1"/>
  </sheetPr>
  <dimension ref="A1:BL30"/>
  <sheetViews>
    <sheetView showGridLines="0" topLeftCell="AN24" zoomScaleNormal="100" workbookViewId="0">
      <selection activeCell="AQ27" sqref="AQ27"/>
    </sheetView>
  </sheetViews>
  <sheetFormatPr defaultColWidth="10.5703125" defaultRowHeight="14.25"/>
  <cols>
    <col min="1" max="6" width="10.5703125" style="956" hidden="1" customWidth="1"/>
    <col min="7" max="8" width="9.140625" style="962" hidden="1" customWidth="1"/>
    <col min="9" max="9" width="3.7109375" style="944" customWidth="1"/>
    <col min="10" max="11" width="3.7109375" style="760" customWidth="1"/>
    <col min="12" max="12" width="12.7109375" style="938" customWidth="1"/>
    <col min="13" max="13" width="44.7109375" style="938" customWidth="1"/>
    <col min="14" max="14" width="1.7109375" style="938" hidden="1" customWidth="1"/>
    <col min="15" max="15" width="29.7109375" style="938" customWidth="1"/>
    <col min="16" max="17" width="23.7109375" style="938" hidden="1" customWidth="1"/>
    <col min="18" max="18" width="11.7109375" style="938" customWidth="1"/>
    <col min="19" max="19" width="3.7109375" style="938" customWidth="1"/>
    <col min="20" max="20" width="11.7109375" style="938" customWidth="1"/>
    <col min="21" max="21" width="8.5703125" style="938" customWidth="1"/>
    <col min="22" max="22" width="29.7109375" style="1074" customWidth="1"/>
    <col min="23" max="24" width="23.7109375" style="1074" hidden="1" customWidth="1"/>
    <col min="25" max="25" width="11.7109375" style="1074" customWidth="1"/>
    <col min="26" max="26" width="3.7109375" style="1074" customWidth="1"/>
    <col min="27" max="27" width="11.7109375" style="1074" customWidth="1"/>
    <col min="28" max="28" width="8.5703125" style="1074" customWidth="1"/>
    <col min="29" max="29" width="29.7109375" style="1074" customWidth="1"/>
    <col min="30" max="31" width="23.7109375" style="1074" hidden="1" customWidth="1"/>
    <col min="32" max="32" width="11.7109375" style="1074" customWidth="1"/>
    <col min="33" max="33" width="3.7109375" style="1074" customWidth="1"/>
    <col min="34" max="34" width="11.7109375" style="1074" customWidth="1"/>
    <col min="35" max="35" width="8.5703125" style="1074" customWidth="1"/>
    <col min="36" max="36" width="29.7109375" style="1074" customWidth="1"/>
    <col min="37" max="38" width="23.7109375" style="1074" hidden="1" customWidth="1"/>
    <col min="39" max="39" width="11.7109375" style="1074" customWidth="1"/>
    <col min="40" max="40" width="3.7109375" style="1074" customWidth="1"/>
    <col min="41" max="41" width="11.7109375" style="1074" customWidth="1"/>
    <col min="42" max="42" width="8.5703125" style="1074" customWidth="1"/>
    <col min="43" max="43" width="29.7109375" style="1074" customWidth="1"/>
    <col min="44" max="45" width="23.7109375" style="1074" hidden="1" customWidth="1"/>
    <col min="46" max="46" width="11.7109375" style="1074" customWidth="1"/>
    <col min="47" max="47" width="3.7109375" style="1074" customWidth="1"/>
    <col min="48" max="48" width="11.7109375" style="1074" customWidth="1"/>
    <col min="49" max="49" width="8.5703125" style="1074" hidden="1" customWidth="1"/>
    <col min="50" max="50" width="4.7109375" style="938" customWidth="1"/>
    <col min="51" max="51" width="115.7109375" style="938" customWidth="1"/>
    <col min="52" max="53" width="10.5703125" style="956"/>
    <col min="54" max="54" width="11.140625" style="956" customWidth="1"/>
    <col min="55" max="62" width="10.5703125" style="956"/>
    <col min="63" max="284" width="10.5703125" style="938"/>
    <col min="285" max="292" width="0" style="938" hidden="1" customWidth="1"/>
    <col min="293" max="293" width="3.7109375" style="938" customWidth="1"/>
    <col min="294" max="294" width="3.85546875" style="938" customWidth="1"/>
    <col min="295" max="295" width="3.7109375" style="938" customWidth="1"/>
    <col min="296" max="296" width="12.7109375" style="938" customWidth="1"/>
    <col min="297" max="297" width="52.7109375" style="938" customWidth="1"/>
    <col min="298" max="301" width="0" style="938" hidden="1" customWidth="1"/>
    <col min="302" max="302" width="12.28515625" style="938" customWidth="1"/>
    <col min="303" max="303" width="6.42578125" style="938" customWidth="1"/>
    <col min="304" max="304" width="12.28515625" style="938" customWidth="1"/>
    <col min="305" max="305" width="0" style="938" hidden="1" customWidth="1"/>
    <col min="306" max="306" width="3.7109375" style="938" customWidth="1"/>
    <col min="307" max="307" width="11.140625" style="938" bestFit="1" customWidth="1"/>
    <col min="308" max="309" width="10.5703125" style="938"/>
    <col min="310" max="310" width="11.140625" style="938" customWidth="1"/>
    <col min="311" max="540" width="10.5703125" style="938"/>
    <col min="541" max="548" width="0" style="938" hidden="1" customWidth="1"/>
    <col min="549" max="549" width="3.7109375" style="938" customWidth="1"/>
    <col min="550" max="550" width="3.85546875" style="938" customWidth="1"/>
    <col min="551" max="551" width="3.7109375" style="938" customWidth="1"/>
    <col min="552" max="552" width="12.7109375" style="938" customWidth="1"/>
    <col min="553" max="553" width="52.7109375" style="938" customWidth="1"/>
    <col min="554" max="557" width="0" style="938" hidden="1" customWidth="1"/>
    <col min="558" max="558" width="12.28515625" style="938" customWidth="1"/>
    <col min="559" max="559" width="6.42578125" style="938" customWidth="1"/>
    <col min="560" max="560" width="12.28515625" style="938" customWidth="1"/>
    <col min="561" max="561" width="0" style="938" hidden="1" customWidth="1"/>
    <col min="562" max="562" width="3.7109375" style="938" customWidth="1"/>
    <col min="563" max="563" width="11.140625" style="938" bestFit="1" customWidth="1"/>
    <col min="564" max="565" width="10.5703125" style="938"/>
    <col min="566" max="566" width="11.140625" style="938" customWidth="1"/>
    <col min="567" max="796" width="10.5703125" style="938"/>
    <col min="797" max="804" width="0" style="938" hidden="1" customWidth="1"/>
    <col min="805" max="805" width="3.7109375" style="938" customWidth="1"/>
    <col min="806" max="806" width="3.85546875" style="938" customWidth="1"/>
    <col min="807" max="807" width="3.7109375" style="938" customWidth="1"/>
    <col min="808" max="808" width="12.7109375" style="938" customWidth="1"/>
    <col min="809" max="809" width="52.7109375" style="938" customWidth="1"/>
    <col min="810" max="813" width="0" style="938" hidden="1" customWidth="1"/>
    <col min="814" max="814" width="12.28515625" style="938" customWidth="1"/>
    <col min="815" max="815" width="6.42578125" style="938" customWidth="1"/>
    <col min="816" max="816" width="12.28515625" style="938" customWidth="1"/>
    <col min="817" max="817" width="0" style="938" hidden="1" customWidth="1"/>
    <col min="818" max="818" width="3.7109375" style="938" customWidth="1"/>
    <col min="819" max="819" width="11.140625" style="938" bestFit="1" customWidth="1"/>
    <col min="820" max="821" width="10.5703125" style="938"/>
    <col min="822" max="822" width="11.140625" style="938" customWidth="1"/>
    <col min="823" max="1052" width="10.5703125" style="938"/>
    <col min="1053" max="1060" width="0" style="938" hidden="1" customWidth="1"/>
    <col min="1061" max="1061" width="3.7109375" style="938" customWidth="1"/>
    <col min="1062" max="1062" width="3.85546875" style="938" customWidth="1"/>
    <col min="1063" max="1063" width="3.7109375" style="938" customWidth="1"/>
    <col min="1064" max="1064" width="12.7109375" style="938" customWidth="1"/>
    <col min="1065" max="1065" width="52.7109375" style="938" customWidth="1"/>
    <col min="1066" max="1069" width="0" style="938" hidden="1" customWidth="1"/>
    <col min="1070" max="1070" width="12.28515625" style="938" customWidth="1"/>
    <col min="1071" max="1071" width="6.42578125" style="938" customWidth="1"/>
    <col min="1072" max="1072" width="12.28515625" style="938" customWidth="1"/>
    <col min="1073" max="1073" width="0" style="938" hidden="1" customWidth="1"/>
    <col min="1074" max="1074" width="3.7109375" style="938" customWidth="1"/>
    <col min="1075" max="1075" width="11.140625" style="938" bestFit="1" customWidth="1"/>
    <col min="1076" max="1077" width="10.5703125" style="938"/>
    <col min="1078" max="1078" width="11.140625" style="938" customWidth="1"/>
    <col min="1079" max="1308" width="10.5703125" style="938"/>
    <col min="1309" max="1316" width="0" style="938" hidden="1" customWidth="1"/>
    <col min="1317" max="1317" width="3.7109375" style="938" customWidth="1"/>
    <col min="1318" max="1318" width="3.85546875" style="938" customWidth="1"/>
    <col min="1319" max="1319" width="3.7109375" style="938" customWidth="1"/>
    <col min="1320" max="1320" width="12.7109375" style="938" customWidth="1"/>
    <col min="1321" max="1321" width="52.7109375" style="938" customWidth="1"/>
    <col min="1322" max="1325" width="0" style="938" hidden="1" customWidth="1"/>
    <col min="1326" max="1326" width="12.28515625" style="938" customWidth="1"/>
    <col min="1327" max="1327" width="6.42578125" style="938" customWidth="1"/>
    <col min="1328" max="1328" width="12.28515625" style="938" customWidth="1"/>
    <col min="1329" max="1329" width="0" style="938" hidden="1" customWidth="1"/>
    <col min="1330" max="1330" width="3.7109375" style="938" customWidth="1"/>
    <col min="1331" max="1331" width="11.140625" style="938" bestFit="1" customWidth="1"/>
    <col min="1332" max="1333" width="10.5703125" style="938"/>
    <col min="1334" max="1334" width="11.140625" style="938" customWidth="1"/>
    <col min="1335" max="1564" width="10.5703125" style="938"/>
    <col min="1565" max="1572" width="0" style="938" hidden="1" customWidth="1"/>
    <col min="1573" max="1573" width="3.7109375" style="938" customWidth="1"/>
    <col min="1574" max="1574" width="3.85546875" style="938" customWidth="1"/>
    <col min="1575" max="1575" width="3.7109375" style="938" customWidth="1"/>
    <col min="1576" max="1576" width="12.7109375" style="938" customWidth="1"/>
    <col min="1577" max="1577" width="52.7109375" style="938" customWidth="1"/>
    <col min="1578" max="1581" width="0" style="938" hidden="1" customWidth="1"/>
    <col min="1582" max="1582" width="12.28515625" style="938" customWidth="1"/>
    <col min="1583" max="1583" width="6.42578125" style="938" customWidth="1"/>
    <col min="1584" max="1584" width="12.28515625" style="938" customWidth="1"/>
    <col min="1585" max="1585" width="0" style="938" hidden="1" customWidth="1"/>
    <col min="1586" max="1586" width="3.7109375" style="938" customWidth="1"/>
    <col min="1587" max="1587" width="11.140625" style="938" bestFit="1" customWidth="1"/>
    <col min="1588" max="1589" width="10.5703125" style="938"/>
    <col min="1590" max="1590" width="11.140625" style="938" customWidth="1"/>
    <col min="1591" max="1820" width="10.5703125" style="938"/>
    <col min="1821" max="1828" width="0" style="938" hidden="1" customWidth="1"/>
    <col min="1829" max="1829" width="3.7109375" style="938" customWidth="1"/>
    <col min="1830" max="1830" width="3.85546875" style="938" customWidth="1"/>
    <col min="1831" max="1831" width="3.7109375" style="938" customWidth="1"/>
    <col min="1832" max="1832" width="12.7109375" style="938" customWidth="1"/>
    <col min="1833" max="1833" width="52.7109375" style="938" customWidth="1"/>
    <col min="1834" max="1837" width="0" style="938" hidden="1" customWidth="1"/>
    <col min="1838" max="1838" width="12.28515625" style="938" customWidth="1"/>
    <col min="1839" max="1839" width="6.42578125" style="938" customWidth="1"/>
    <col min="1840" max="1840" width="12.28515625" style="938" customWidth="1"/>
    <col min="1841" max="1841" width="0" style="938" hidden="1" customWidth="1"/>
    <col min="1842" max="1842" width="3.7109375" style="938" customWidth="1"/>
    <col min="1843" max="1843" width="11.140625" style="938" bestFit="1" customWidth="1"/>
    <col min="1844" max="1845" width="10.5703125" style="938"/>
    <col min="1846" max="1846" width="11.140625" style="938" customWidth="1"/>
    <col min="1847" max="2076" width="10.5703125" style="938"/>
    <col min="2077" max="2084" width="0" style="938" hidden="1" customWidth="1"/>
    <col min="2085" max="2085" width="3.7109375" style="938" customWidth="1"/>
    <col min="2086" max="2086" width="3.85546875" style="938" customWidth="1"/>
    <col min="2087" max="2087" width="3.7109375" style="938" customWidth="1"/>
    <col min="2088" max="2088" width="12.7109375" style="938" customWidth="1"/>
    <col min="2089" max="2089" width="52.7109375" style="938" customWidth="1"/>
    <col min="2090" max="2093" width="0" style="938" hidden="1" customWidth="1"/>
    <col min="2094" max="2094" width="12.28515625" style="938" customWidth="1"/>
    <col min="2095" max="2095" width="6.42578125" style="938" customWidth="1"/>
    <col min="2096" max="2096" width="12.28515625" style="938" customWidth="1"/>
    <col min="2097" max="2097" width="0" style="938" hidden="1" customWidth="1"/>
    <col min="2098" max="2098" width="3.7109375" style="938" customWidth="1"/>
    <col min="2099" max="2099" width="11.140625" style="938" bestFit="1" customWidth="1"/>
    <col min="2100" max="2101" width="10.5703125" style="938"/>
    <col min="2102" max="2102" width="11.140625" style="938" customWidth="1"/>
    <col min="2103" max="2332" width="10.5703125" style="938"/>
    <col min="2333" max="2340" width="0" style="938" hidden="1" customWidth="1"/>
    <col min="2341" max="2341" width="3.7109375" style="938" customWidth="1"/>
    <col min="2342" max="2342" width="3.85546875" style="938" customWidth="1"/>
    <col min="2343" max="2343" width="3.7109375" style="938" customWidth="1"/>
    <col min="2344" max="2344" width="12.7109375" style="938" customWidth="1"/>
    <col min="2345" max="2345" width="52.7109375" style="938" customWidth="1"/>
    <col min="2346" max="2349" width="0" style="938" hidden="1" customWidth="1"/>
    <col min="2350" max="2350" width="12.28515625" style="938" customWidth="1"/>
    <col min="2351" max="2351" width="6.42578125" style="938" customWidth="1"/>
    <col min="2352" max="2352" width="12.28515625" style="938" customWidth="1"/>
    <col min="2353" max="2353" width="0" style="938" hidden="1" customWidth="1"/>
    <col min="2354" max="2354" width="3.7109375" style="938" customWidth="1"/>
    <col min="2355" max="2355" width="11.140625" style="938" bestFit="1" customWidth="1"/>
    <col min="2356" max="2357" width="10.5703125" style="938"/>
    <col min="2358" max="2358" width="11.140625" style="938" customWidth="1"/>
    <col min="2359" max="2588" width="10.5703125" style="938"/>
    <col min="2589" max="2596" width="0" style="938" hidden="1" customWidth="1"/>
    <col min="2597" max="2597" width="3.7109375" style="938" customWidth="1"/>
    <col min="2598" max="2598" width="3.85546875" style="938" customWidth="1"/>
    <col min="2599" max="2599" width="3.7109375" style="938" customWidth="1"/>
    <col min="2600" max="2600" width="12.7109375" style="938" customWidth="1"/>
    <col min="2601" max="2601" width="52.7109375" style="938" customWidth="1"/>
    <col min="2602" max="2605" width="0" style="938" hidden="1" customWidth="1"/>
    <col min="2606" max="2606" width="12.28515625" style="938" customWidth="1"/>
    <col min="2607" max="2607" width="6.42578125" style="938" customWidth="1"/>
    <col min="2608" max="2608" width="12.28515625" style="938" customWidth="1"/>
    <col min="2609" max="2609" width="0" style="938" hidden="1" customWidth="1"/>
    <col min="2610" max="2610" width="3.7109375" style="938" customWidth="1"/>
    <col min="2611" max="2611" width="11.140625" style="938" bestFit="1" customWidth="1"/>
    <col min="2612" max="2613" width="10.5703125" style="938"/>
    <col min="2614" max="2614" width="11.140625" style="938" customWidth="1"/>
    <col min="2615" max="2844" width="10.5703125" style="938"/>
    <col min="2845" max="2852" width="0" style="938" hidden="1" customWidth="1"/>
    <col min="2853" max="2853" width="3.7109375" style="938" customWidth="1"/>
    <col min="2854" max="2854" width="3.85546875" style="938" customWidth="1"/>
    <col min="2855" max="2855" width="3.7109375" style="938" customWidth="1"/>
    <col min="2856" max="2856" width="12.7109375" style="938" customWidth="1"/>
    <col min="2857" max="2857" width="52.7109375" style="938" customWidth="1"/>
    <col min="2858" max="2861" width="0" style="938" hidden="1" customWidth="1"/>
    <col min="2862" max="2862" width="12.28515625" style="938" customWidth="1"/>
    <col min="2863" max="2863" width="6.42578125" style="938" customWidth="1"/>
    <col min="2864" max="2864" width="12.28515625" style="938" customWidth="1"/>
    <col min="2865" max="2865" width="0" style="938" hidden="1" customWidth="1"/>
    <col min="2866" max="2866" width="3.7109375" style="938" customWidth="1"/>
    <col min="2867" max="2867" width="11.140625" style="938" bestFit="1" customWidth="1"/>
    <col min="2868" max="2869" width="10.5703125" style="938"/>
    <col min="2870" max="2870" width="11.140625" style="938" customWidth="1"/>
    <col min="2871" max="3100" width="10.5703125" style="938"/>
    <col min="3101" max="3108" width="0" style="938" hidden="1" customWidth="1"/>
    <col min="3109" max="3109" width="3.7109375" style="938" customWidth="1"/>
    <col min="3110" max="3110" width="3.85546875" style="938" customWidth="1"/>
    <col min="3111" max="3111" width="3.7109375" style="938" customWidth="1"/>
    <col min="3112" max="3112" width="12.7109375" style="938" customWidth="1"/>
    <col min="3113" max="3113" width="52.7109375" style="938" customWidth="1"/>
    <col min="3114" max="3117" width="0" style="938" hidden="1" customWidth="1"/>
    <col min="3118" max="3118" width="12.28515625" style="938" customWidth="1"/>
    <col min="3119" max="3119" width="6.42578125" style="938" customWidth="1"/>
    <col min="3120" max="3120" width="12.28515625" style="938" customWidth="1"/>
    <col min="3121" max="3121" width="0" style="938" hidden="1" customWidth="1"/>
    <col min="3122" max="3122" width="3.7109375" style="938" customWidth="1"/>
    <col min="3123" max="3123" width="11.140625" style="938" bestFit="1" customWidth="1"/>
    <col min="3124" max="3125" width="10.5703125" style="938"/>
    <col min="3126" max="3126" width="11.140625" style="938" customWidth="1"/>
    <col min="3127" max="3356" width="10.5703125" style="938"/>
    <col min="3357" max="3364" width="0" style="938" hidden="1" customWidth="1"/>
    <col min="3365" max="3365" width="3.7109375" style="938" customWidth="1"/>
    <col min="3366" max="3366" width="3.85546875" style="938" customWidth="1"/>
    <col min="3367" max="3367" width="3.7109375" style="938" customWidth="1"/>
    <col min="3368" max="3368" width="12.7109375" style="938" customWidth="1"/>
    <col min="3369" max="3369" width="52.7109375" style="938" customWidth="1"/>
    <col min="3370" max="3373" width="0" style="938" hidden="1" customWidth="1"/>
    <col min="3374" max="3374" width="12.28515625" style="938" customWidth="1"/>
    <col min="3375" max="3375" width="6.42578125" style="938" customWidth="1"/>
    <col min="3376" max="3376" width="12.28515625" style="938" customWidth="1"/>
    <col min="3377" max="3377" width="0" style="938" hidden="1" customWidth="1"/>
    <col min="3378" max="3378" width="3.7109375" style="938" customWidth="1"/>
    <col min="3379" max="3379" width="11.140625" style="938" bestFit="1" customWidth="1"/>
    <col min="3380" max="3381" width="10.5703125" style="938"/>
    <col min="3382" max="3382" width="11.140625" style="938" customWidth="1"/>
    <col min="3383" max="3612" width="10.5703125" style="938"/>
    <col min="3613" max="3620" width="0" style="938" hidden="1" customWidth="1"/>
    <col min="3621" max="3621" width="3.7109375" style="938" customWidth="1"/>
    <col min="3622" max="3622" width="3.85546875" style="938" customWidth="1"/>
    <col min="3623" max="3623" width="3.7109375" style="938" customWidth="1"/>
    <col min="3624" max="3624" width="12.7109375" style="938" customWidth="1"/>
    <col min="3625" max="3625" width="52.7109375" style="938" customWidth="1"/>
    <col min="3626" max="3629" width="0" style="938" hidden="1" customWidth="1"/>
    <col min="3630" max="3630" width="12.28515625" style="938" customWidth="1"/>
    <col min="3631" max="3631" width="6.42578125" style="938" customWidth="1"/>
    <col min="3632" max="3632" width="12.28515625" style="938" customWidth="1"/>
    <col min="3633" max="3633" width="0" style="938" hidden="1" customWidth="1"/>
    <col min="3634" max="3634" width="3.7109375" style="938" customWidth="1"/>
    <col min="3635" max="3635" width="11.140625" style="938" bestFit="1" customWidth="1"/>
    <col min="3636" max="3637" width="10.5703125" style="938"/>
    <col min="3638" max="3638" width="11.140625" style="938" customWidth="1"/>
    <col min="3639" max="3868" width="10.5703125" style="938"/>
    <col min="3869" max="3876" width="0" style="938" hidden="1" customWidth="1"/>
    <col min="3877" max="3877" width="3.7109375" style="938" customWidth="1"/>
    <col min="3878" max="3878" width="3.85546875" style="938" customWidth="1"/>
    <col min="3879" max="3879" width="3.7109375" style="938" customWidth="1"/>
    <col min="3880" max="3880" width="12.7109375" style="938" customWidth="1"/>
    <col min="3881" max="3881" width="52.7109375" style="938" customWidth="1"/>
    <col min="3882" max="3885" width="0" style="938" hidden="1" customWidth="1"/>
    <col min="3886" max="3886" width="12.28515625" style="938" customWidth="1"/>
    <col min="3887" max="3887" width="6.42578125" style="938" customWidth="1"/>
    <col min="3888" max="3888" width="12.28515625" style="938" customWidth="1"/>
    <col min="3889" max="3889" width="0" style="938" hidden="1" customWidth="1"/>
    <col min="3890" max="3890" width="3.7109375" style="938" customWidth="1"/>
    <col min="3891" max="3891" width="11.140625" style="938" bestFit="1" customWidth="1"/>
    <col min="3892" max="3893" width="10.5703125" style="938"/>
    <col min="3894" max="3894" width="11.140625" style="938" customWidth="1"/>
    <col min="3895" max="4124" width="10.5703125" style="938"/>
    <col min="4125" max="4132" width="0" style="938" hidden="1" customWidth="1"/>
    <col min="4133" max="4133" width="3.7109375" style="938" customWidth="1"/>
    <col min="4134" max="4134" width="3.85546875" style="938" customWidth="1"/>
    <col min="4135" max="4135" width="3.7109375" style="938" customWidth="1"/>
    <col min="4136" max="4136" width="12.7109375" style="938" customWidth="1"/>
    <col min="4137" max="4137" width="52.7109375" style="938" customWidth="1"/>
    <col min="4138" max="4141" width="0" style="938" hidden="1" customWidth="1"/>
    <col min="4142" max="4142" width="12.28515625" style="938" customWidth="1"/>
    <col min="4143" max="4143" width="6.42578125" style="938" customWidth="1"/>
    <col min="4144" max="4144" width="12.28515625" style="938" customWidth="1"/>
    <col min="4145" max="4145" width="0" style="938" hidden="1" customWidth="1"/>
    <col min="4146" max="4146" width="3.7109375" style="938" customWidth="1"/>
    <col min="4147" max="4147" width="11.140625" style="938" bestFit="1" customWidth="1"/>
    <col min="4148" max="4149" width="10.5703125" style="938"/>
    <col min="4150" max="4150" width="11.140625" style="938" customWidth="1"/>
    <col min="4151" max="4380" width="10.5703125" style="938"/>
    <col min="4381" max="4388" width="0" style="938" hidden="1" customWidth="1"/>
    <col min="4389" max="4389" width="3.7109375" style="938" customWidth="1"/>
    <col min="4390" max="4390" width="3.85546875" style="938" customWidth="1"/>
    <col min="4391" max="4391" width="3.7109375" style="938" customWidth="1"/>
    <col min="4392" max="4392" width="12.7109375" style="938" customWidth="1"/>
    <col min="4393" max="4393" width="52.7109375" style="938" customWidth="1"/>
    <col min="4394" max="4397" width="0" style="938" hidden="1" customWidth="1"/>
    <col min="4398" max="4398" width="12.28515625" style="938" customWidth="1"/>
    <col min="4399" max="4399" width="6.42578125" style="938" customWidth="1"/>
    <col min="4400" max="4400" width="12.28515625" style="938" customWidth="1"/>
    <col min="4401" max="4401" width="0" style="938" hidden="1" customWidth="1"/>
    <col min="4402" max="4402" width="3.7109375" style="938" customWidth="1"/>
    <col min="4403" max="4403" width="11.140625" style="938" bestFit="1" customWidth="1"/>
    <col min="4404" max="4405" width="10.5703125" style="938"/>
    <col min="4406" max="4406" width="11.140625" style="938" customWidth="1"/>
    <col min="4407" max="4636" width="10.5703125" style="938"/>
    <col min="4637" max="4644" width="0" style="938" hidden="1" customWidth="1"/>
    <col min="4645" max="4645" width="3.7109375" style="938" customWidth="1"/>
    <col min="4646" max="4646" width="3.85546875" style="938" customWidth="1"/>
    <col min="4647" max="4647" width="3.7109375" style="938" customWidth="1"/>
    <col min="4648" max="4648" width="12.7109375" style="938" customWidth="1"/>
    <col min="4649" max="4649" width="52.7109375" style="938" customWidth="1"/>
    <col min="4650" max="4653" width="0" style="938" hidden="1" customWidth="1"/>
    <col min="4654" max="4654" width="12.28515625" style="938" customWidth="1"/>
    <col min="4655" max="4655" width="6.42578125" style="938" customWidth="1"/>
    <col min="4656" max="4656" width="12.28515625" style="938" customWidth="1"/>
    <col min="4657" max="4657" width="0" style="938" hidden="1" customWidth="1"/>
    <col min="4658" max="4658" width="3.7109375" style="938" customWidth="1"/>
    <col min="4659" max="4659" width="11.140625" style="938" bestFit="1" customWidth="1"/>
    <col min="4660" max="4661" width="10.5703125" style="938"/>
    <col min="4662" max="4662" width="11.140625" style="938" customWidth="1"/>
    <col min="4663" max="4892" width="10.5703125" style="938"/>
    <col min="4893" max="4900" width="0" style="938" hidden="1" customWidth="1"/>
    <col min="4901" max="4901" width="3.7109375" style="938" customWidth="1"/>
    <col min="4902" max="4902" width="3.85546875" style="938" customWidth="1"/>
    <col min="4903" max="4903" width="3.7109375" style="938" customWidth="1"/>
    <col min="4904" max="4904" width="12.7109375" style="938" customWidth="1"/>
    <col min="4905" max="4905" width="52.7109375" style="938" customWidth="1"/>
    <col min="4906" max="4909" width="0" style="938" hidden="1" customWidth="1"/>
    <col min="4910" max="4910" width="12.28515625" style="938" customWidth="1"/>
    <col min="4911" max="4911" width="6.42578125" style="938" customWidth="1"/>
    <col min="4912" max="4912" width="12.28515625" style="938" customWidth="1"/>
    <col min="4913" max="4913" width="0" style="938" hidden="1" customWidth="1"/>
    <col min="4914" max="4914" width="3.7109375" style="938" customWidth="1"/>
    <col min="4915" max="4915" width="11.140625" style="938" bestFit="1" customWidth="1"/>
    <col min="4916" max="4917" width="10.5703125" style="938"/>
    <col min="4918" max="4918" width="11.140625" style="938" customWidth="1"/>
    <col min="4919" max="5148" width="10.5703125" style="938"/>
    <col min="5149" max="5156" width="0" style="938" hidden="1" customWidth="1"/>
    <col min="5157" max="5157" width="3.7109375" style="938" customWidth="1"/>
    <col min="5158" max="5158" width="3.85546875" style="938" customWidth="1"/>
    <col min="5159" max="5159" width="3.7109375" style="938" customWidth="1"/>
    <col min="5160" max="5160" width="12.7109375" style="938" customWidth="1"/>
    <col min="5161" max="5161" width="52.7109375" style="938" customWidth="1"/>
    <col min="5162" max="5165" width="0" style="938" hidden="1" customWidth="1"/>
    <col min="5166" max="5166" width="12.28515625" style="938" customWidth="1"/>
    <col min="5167" max="5167" width="6.42578125" style="938" customWidth="1"/>
    <col min="5168" max="5168" width="12.28515625" style="938" customWidth="1"/>
    <col min="5169" max="5169" width="0" style="938" hidden="1" customWidth="1"/>
    <col min="5170" max="5170" width="3.7109375" style="938" customWidth="1"/>
    <col min="5171" max="5171" width="11.140625" style="938" bestFit="1" customWidth="1"/>
    <col min="5172" max="5173" width="10.5703125" style="938"/>
    <col min="5174" max="5174" width="11.140625" style="938" customWidth="1"/>
    <col min="5175" max="5404" width="10.5703125" style="938"/>
    <col min="5405" max="5412" width="0" style="938" hidden="1" customWidth="1"/>
    <col min="5413" max="5413" width="3.7109375" style="938" customWidth="1"/>
    <col min="5414" max="5414" width="3.85546875" style="938" customWidth="1"/>
    <col min="5415" max="5415" width="3.7109375" style="938" customWidth="1"/>
    <col min="5416" max="5416" width="12.7109375" style="938" customWidth="1"/>
    <col min="5417" max="5417" width="52.7109375" style="938" customWidth="1"/>
    <col min="5418" max="5421" width="0" style="938" hidden="1" customWidth="1"/>
    <col min="5422" max="5422" width="12.28515625" style="938" customWidth="1"/>
    <col min="5423" max="5423" width="6.42578125" style="938" customWidth="1"/>
    <col min="5424" max="5424" width="12.28515625" style="938" customWidth="1"/>
    <col min="5425" max="5425" width="0" style="938" hidden="1" customWidth="1"/>
    <col min="5426" max="5426" width="3.7109375" style="938" customWidth="1"/>
    <col min="5427" max="5427" width="11.140625" style="938" bestFit="1" customWidth="1"/>
    <col min="5428" max="5429" width="10.5703125" style="938"/>
    <col min="5430" max="5430" width="11.140625" style="938" customWidth="1"/>
    <col min="5431" max="5660" width="10.5703125" style="938"/>
    <col min="5661" max="5668" width="0" style="938" hidden="1" customWidth="1"/>
    <col min="5669" max="5669" width="3.7109375" style="938" customWidth="1"/>
    <col min="5670" max="5670" width="3.85546875" style="938" customWidth="1"/>
    <col min="5671" max="5671" width="3.7109375" style="938" customWidth="1"/>
    <col min="5672" max="5672" width="12.7109375" style="938" customWidth="1"/>
    <col min="5673" max="5673" width="52.7109375" style="938" customWidth="1"/>
    <col min="5674" max="5677" width="0" style="938" hidden="1" customWidth="1"/>
    <col min="5678" max="5678" width="12.28515625" style="938" customWidth="1"/>
    <col min="5679" max="5679" width="6.42578125" style="938" customWidth="1"/>
    <col min="5680" max="5680" width="12.28515625" style="938" customWidth="1"/>
    <col min="5681" max="5681" width="0" style="938" hidden="1" customWidth="1"/>
    <col min="5682" max="5682" width="3.7109375" style="938" customWidth="1"/>
    <col min="5683" max="5683" width="11.140625" style="938" bestFit="1" customWidth="1"/>
    <col min="5684" max="5685" width="10.5703125" style="938"/>
    <col min="5686" max="5686" width="11.140625" style="938" customWidth="1"/>
    <col min="5687" max="5916" width="10.5703125" style="938"/>
    <col min="5917" max="5924" width="0" style="938" hidden="1" customWidth="1"/>
    <col min="5925" max="5925" width="3.7109375" style="938" customWidth="1"/>
    <col min="5926" max="5926" width="3.85546875" style="938" customWidth="1"/>
    <col min="5927" max="5927" width="3.7109375" style="938" customWidth="1"/>
    <col min="5928" max="5928" width="12.7109375" style="938" customWidth="1"/>
    <col min="5929" max="5929" width="52.7109375" style="938" customWidth="1"/>
    <col min="5930" max="5933" width="0" style="938" hidden="1" customWidth="1"/>
    <col min="5934" max="5934" width="12.28515625" style="938" customWidth="1"/>
    <col min="5935" max="5935" width="6.42578125" style="938" customWidth="1"/>
    <col min="5936" max="5936" width="12.28515625" style="938" customWidth="1"/>
    <col min="5937" max="5937" width="0" style="938" hidden="1" customWidth="1"/>
    <col min="5938" max="5938" width="3.7109375" style="938" customWidth="1"/>
    <col min="5939" max="5939" width="11.140625" style="938" bestFit="1" customWidth="1"/>
    <col min="5940" max="5941" width="10.5703125" style="938"/>
    <col min="5942" max="5942" width="11.140625" style="938" customWidth="1"/>
    <col min="5943" max="6172" width="10.5703125" style="938"/>
    <col min="6173" max="6180" width="0" style="938" hidden="1" customWidth="1"/>
    <col min="6181" max="6181" width="3.7109375" style="938" customWidth="1"/>
    <col min="6182" max="6182" width="3.85546875" style="938" customWidth="1"/>
    <col min="6183" max="6183" width="3.7109375" style="938" customWidth="1"/>
    <col min="6184" max="6184" width="12.7109375" style="938" customWidth="1"/>
    <col min="6185" max="6185" width="52.7109375" style="938" customWidth="1"/>
    <col min="6186" max="6189" width="0" style="938" hidden="1" customWidth="1"/>
    <col min="6190" max="6190" width="12.28515625" style="938" customWidth="1"/>
    <col min="6191" max="6191" width="6.42578125" style="938" customWidth="1"/>
    <col min="6192" max="6192" width="12.28515625" style="938" customWidth="1"/>
    <col min="6193" max="6193" width="0" style="938" hidden="1" customWidth="1"/>
    <col min="6194" max="6194" width="3.7109375" style="938" customWidth="1"/>
    <col min="6195" max="6195" width="11.140625" style="938" bestFit="1" customWidth="1"/>
    <col min="6196" max="6197" width="10.5703125" style="938"/>
    <col min="6198" max="6198" width="11.140625" style="938" customWidth="1"/>
    <col min="6199" max="6428" width="10.5703125" style="938"/>
    <col min="6429" max="6436" width="0" style="938" hidden="1" customWidth="1"/>
    <col min="6437" max="6437" width="3.7109375" style="938" customWidth="1"/>
    <col min="6438" max="6438" width="3.85546875" style="938" customWidth="1"/>
    <col min="6439" max="6439" width="3.7109375" style="938" customWidth="1"/>
    <col min="6440" max="6440" width="12.7109375" style="938" customWidth="1"/>
    <col min="6441" max="6441" width="52.7109375" style="938" customWidth="1"/>
    <col min="6442" max="6445" width="0" style="938" hidden="1" customWidth="1"/>
    <col min="6446" max="6446" width="12.28515625" style="938" customWidth="1"/>
    <col min="6447" max="6447" width="6.42578125" style="938" customWidth="1"/>
    <col min="6448" max="6448" width="12.28515625" style="938" customWidth="1"/>
    <col min="6449" max="6449" width="0" style="938" hidden="1" customWidth="1"/>
    <col min="6450" max="6450" width="3.7109375" style="938" customWidth="1"/>
    <col min="6451" max="6451" width="11.140625" style="938" bestFit="1" customWidth="1"/>
    <col min="6452" max="6453" width="10.5703125" style="938"/>
    <col min="6454" max="6454" width="11.140625" style="938" customWidth="1"/>
    <col min="6455" max="6684" width="10.5703125" style="938"/>
    <col min="6685" max="6692" width="0" style="938" hidden="1" customWidth="1"/>
    <col min="6693" max="6693" width="3.7109375" style="938" customWidth="1"/>
    <col min="6694" max="6694" width="3.85546875" style="938" customWidth="1"/>
    <col min="6695" max="6695" width="3.7109375" style="938" customWidth="1"/>
    <col min="6696" max="6696" width="12.7109375" style="938" customWidth="1"/>
    <col min="6697" max="6697" width="52.7109375" style="938" customWidth="1"/>
    <col min="6698" max="6701" width="0" style="938" hidden="1" customWidth="1"/>
    <col min="6702" max="6702" width="12.28515625" style="938" customWidth="1"/>
    <col min="6703" max="6703" width="6.42578125" style="938" customWidth="1"/>
    <col min="6704" max="6704" width="12.28515625" style="938" customWidth="1"/>
    <col min="6705" max="6705" width="0" style="938" hidden="1" customWidth="1"/>
    <col min="6706" max="6706" width="3.7109375" style="938" customWidth="1"/>
    <col min="6707" max="6707" width="11.140625" style="938" bestFit="1" customWidth="1"/>
    <col min="6708" max="6709" width="10.5703125" style="938"/>
    <col min="6710" max="6710" width="11.140625" style="938" customWidth="1"/>
    <col min="6711" max="6940" width="10.5703125" style="938"/>
    <col min="6941" max="6948" width="0" style="938" hidden="1" customWidth="1"/>
    <col min="6949" max="6949" width="3.7109375" style="938" customWidth="1"/>
    <col min="6950" max="6950" width="3.85546875" style="938" customWidth="1"/>
    <col min="6951" max="6951" width="3.7109375" style="938" customWidth="1"/>
    <col min="6952" max="6952" width="12.7109375" style="938" customWidth="1"/>
    <col min="6953" max="6953" width="52.7109375" style="938" customWidth="1"/>
    <col min="6954" max="6957" width="0" style="938" hidden="1" customWidth="1"/>
    <col min="6958" max="6958" width="12.28515625" style="938" customWidth="1"/>
    <col min="6959" max="6959" width="6.42578125" style="938" customWidth="1"/>
    <col min="6960" max="6960" width="12.28515625" style="938" customWidth="1"/>
    <col min="6961" max="6961" width="0" style="938" hidden="1" customWidth="1"/>
    <col min="6962" max="6962" width="3.7109375" style="938" customWidth="1"/>
    <col min="6963" max="6963" width="11.140625" style="938" bestFit="1" customWidth="1"/>
    <col min="6964" max="6965" width="10.5703125" style="938"/>
    <col min="6966" max="6966" width="11.140625" style="938" customWidth="1"/>
    <col min="6967" max="7196" width="10.5703125" style="938"/>
    <col min="7197" max="7204" width="0" style="938" hidden="1" customWidth="1"/>
    <col min="7205" max="7205" width="3.7109375" style="938" customWidth="1"/>
    <col min="7206" max="7206" width="3.85546875" style="938" customWidth="1"/>
    <col min="7207" max="7207" width="3.7109375" style="938" customWidth="1"/>
    <col min="7208" max="7208" width="12.7109375" style="938" customWidth="1"/>
    <col min="7209" max="7209" width="52.7109375" style="938" customWidth="1"/>
    <col min="7210" max="7213" width="0" style="938" hidden="1" customWidth="1"/>
    <col min="7214" max="7214" width="12.28515625" style="938" customWidth="1"/>
    <col min="7215" max="7215" width="6.42578125" style="938" customWidth="1"/>
    <col min="7216" max="7216" width="12.28515625" style="938" customWidth="1"/>
    <col min="7217" max="7217" width="0" style="938" hidden="1" customWidth="1"/>
    <col min="7218" max="7218" width="3.7109375" style="938" customWidth="1"/>
    <col min="7219" max="7219" width="11.140625" style="938" bestFit="1" customWidth="1"/>
    <col min="7220" max="7221" width="10.5703125" style="938"/>
    <col min="7222" max="7222" width="11.140625" style="938" customWidth="1"/>
    <col min="7223" max="7452" width="10.5703125" style="938"/>
    <col min="7453" max="7460" width="0" style="938" hidden="1" customWidth="1"/>
    <col min="7461" max="7461" width="3.7109375" style="938" customWidth="1"/>
    <col min="7462" max="7462" width="3.85546875" style="938" customWidth="1"/>
    <col min="7463" max="7463" width="3.7109375" style="938" customWidth="1"/>
    <col min="7464" max="7464" width="12.7109375" style="938" customWidth="1"/>
    <col min="7465" max="7465" width="52.7109375" style="938" customWidth="1"/>
    <col min="7466" max="7469" width="0" style="938" hidden="1" customWidth="1"/>
    <col min="7470" max="7470" width="12.28515625" style="938" customWidth="1"/>
    <col min="7471" max="7471" width="6.42578125" style="938" customWidth="1"/>
    <col min="7472" max="7472" width="12.28515625" style="938" customWidth="1"/>
    <col min="7473" max="7473" width="0" style="938" hidden="1" customWidth="1"/>
    <col min="7474" max="7474" width="3.7109375" style="938" customWidth="1"/>
    <col min="7475" max="7475" width="11.140625" style="938" bestFit="1" customWidth="1"/>
    <col min="7476" max="7477" width="10.5703125" style="938"/>
    <col min="7478" max="7478" width="11.140625" style="938" customWidth="1"/>
    <col min="7479" max="7708" width="10.5703125" style="938"/>
    <col min="7709" max="7716" width="0" style="938" hidden="1" customWidth="1"/>
    <col min="7717" max="7717" width="3.7109375" style="938" customWidth="1"/>
    <col min="7718" max="7718" width="3.85546875" style="938" customWidth="1"/>
    <col min="7719" max="7719" width="3.7109375" style="938" customWidth="1"/>
    <col min="7720" max="7720" width="12.7109375" style="938" customWidth="1"/>
    <col min="7721" max="7721" width="52.7109375" style="938" customWidth="1"/>
    <col min="7722" max="7725" width="0" style="938" hidden="1" customWidth="1"/>
    <col min="7726" max="7726" width="12.28515625" style="938" customWidth="1"/>
    <col min="7727" max="7727" width="6.42578125" style="938" customWidth="1"/>
    <col min="7728" max="7728" width="12.28515625" style="938" customWidth="1"/>
    <col min="7729" max="7729" width="0" style="938" hidden="1" customWidth="1"/>
    <col min="7730" max="7730" width="3.7109375" style="938" customWidth="1"/>
    <col min="7731" max="7731" width="11.140625" style="938" bestFit="1" customWidth="1"/>
    <col min="7732" max="7733" width="10.5703125" style="938"/>
    <col min="7734" max="7734" width="11.140625" style="938" customWidth="1"/>
    <col min="7735" max="7964" width="10.5703125" style="938"/>
    <col min="7965" max="7972" width="0" style="938" hidden="1" customWidth="1"/>
    <col min="7973" max="7973" width="3.7109375" style="938" customWidth="1"/>
    <col min="7974" max="7974" width="3.85546875" style="938" customWidth="1"/>
    <col min="7975" max="7975" width="3.7109375" style="938" customWidth="1"/>
    <col min="7976" max="7976" width="12.7109375" style="938" customWidth="1"/>
    <col min="7977" max="7977" width="52.7109375" style="938" customWidth="1"/>
    <col min="7978" max="7981" width="0" style="938" hidden="1" customWidth="1"/>
    <col min="7982" max="7982" width="12.28515625" style="938" customWidth="1"/>
    <col min="7983" max="7983" width="6.42578125" style="938" customWidth="1"/>
    <col min="7984" max="7984" width="12.28515625" style="938" customWidth="1"/>
    <col min="7985" max="7985" width="0" style="938" hidden="1" customWidth="1"/>
    <col min="7986" max="7986" width="3.7109375" style="938" customWidth="1"/>
    <col min="7987" max="7987" width="11.140625" style="938" bestFit="1" customWidth="1"/>
    <col min="7988" max="7989" width="10.5703125" style="938"/>
    <col min="7990" max="7990" width="11.140625" style="938" customWidth="1"/>
    <col min="7991" max="8220" width="10.5703125" style="938"/>
    <col min="8221" max="8228" width="0" style="938" hidden="1" customWidth="1"/>
    <col min="8229" max="8229" width="3.7109375" style="938" customWidth="1"/>
    <col min="8230" max="8230" width="3.85546875" style="938" customWidth="1"/>
    <col min="8231" max="8231" width="3.7109375" style="938" customWidth="1"/>
    <col min="8232" max="8232" width="12.7109375" style="938" customWidth="1"/>
    <col min="8233" max="8233" width="52.7109375" style="938" customWidth="1"/>
    <col min="8234" max="8237" width="0" style="938" hidden="1" customWidth="1"/>
    <col min="8238" max="8238" width="12.28515625" style="938" customWidth="1"/>
    <col min="8239" max="8239" width="6.42578125" style="938" customWidth="1"/>
    <col min="8240" max="8240" width="12.28515625" style="938" customWidth="1"/>
    <col min="8241" max="8241" width="0" style="938" hidden="1" customWidth="1"/>
    <col min="8242" max="8242" width="3.7109375" style="938" customWidth="1"/>
    <col min="8243" max="8243" width="11.140625" style="938" bestFit="1" customWidth="1"/>
    <col min="8244" max="8245" width="10.5703125" style="938"/>
    <col min="8246" max="8246" width="11.140625" style="938" customWidth="1"/>
    <col min="8247" max="8476" width="10.5703125" style="938"/>
    <col min="8477" max="8484" width="0" style="938" hidden="1" customWidth="1"/>
    <col min="8485" max="8485" width="3.7109375" style="938" customWidth="1"/>
    <col min="8486" max="8486" width="3.85546875" style="938" customWidth="1"/>
    <col min="8487" max="8487" width="3.7109375" style="938" customWidth="1"/>
    <col min="8488" max="8488" width="12.7109375" style="938" customWidth="1"/>
    <col min="8489" max="8489" width="52.7109375" style="938" customWidth="1"/>
    <col min="8490" max="8493" width="0" style="938" hidden="1" customWidth="1"/>
    <col min="8494" max="8494" width="12.28515625" style="938" customWidth="1"/>
    <col min="8495" max="8495" width="6.42578125" style="938" customWidth="1"/>
    <col min="8496" max="8496" width="12.28515625" style="938" customWidth="1"/>
    <col min="8497" max="8497" width="0" style="938" hidden="1" customWidth="1"/>
    <col min="8498" max="8498" width="3.7109375" style="938" customWidth="1"/>
    <col min="8499" max="8499" width="11.140625" style="938" bestFit="1" customWidth="1"/>
    <col min="8500" max="8501" width="10.5703125" style="938"/>
    <col min="8502" max="8502" width="11.140625" style="938" customWidth="1"/>
    <col min="8503" max="8732" width="10.5703125" style="938"/>
    <col min="8733" max="8740" width="0" style="938" hidden="1" customWidth="1"/>
    <col min="8741" max="8741" width="3.7109375" style="938" customWidth="1"/>
    <col min="8742" max="8742" width="3.85546875" style="938" customWidth="1"/>
    <col min="8743" max="8743" width="3.7109375" style="938" customWidth="1"/>
    <col min="8744" max="8744" width="12.7109375" style="938" customWidth="1"/>
    <col min="8745" max="8745" width="52.7109375" style="938" customWidth="1"/>
    <col min="8746" max="8749" width="0" style="938" hidden="1" customWidth="1"/>
    <col min="8750" max="8750" width="12.28515625" style="938" customWidth="1"/>
    <col min="8751" max="8751" width="6.42578125" style="938" customWidth="1"/>
    <col min="8752" max="8752" width="12.28515625" style="938" customWidth="1"/>
    <col min="8753" max="8753" width="0" style="938" hidden="1" customWidth="1"/>
    <col min="8754" max="8754" width="3.7109375" style="938" customWidth="1"/>
    <col min="8755" max="8755" width="11.140625" style="938" bestFit="1" customWidth="1"/>
    <col min="8756" max="8757" width="10.5703125" style="938"/>
    <col min="8758" max="8758" width="11.140625" style="938" customWidth="1"/>
    <col min="8759" max="8988" width="10.5703125" style="938"/>
    <col min="8989" max="8996" width="0" style="938" hidden="1" customWidth="1"/>
    <col min="8997" max="8997" width="3.7109375" style="938" customWidth="1"/>
    <col min="8998" max="8998" width="3.85546875" style="938" customWidth="1"/>
    <col min="8999" max="8999" width="3.7109375" style="938" customWidth="1"/>
    <col min="9000" max="9000" width="12.7109375" style="938" customWidth="1"/>
    <col min="9001" max="9001" width="52.7109375" style="938" customWidth="1"/>
    <col min="9002" max="9005" width="0" style="938" hidden="1" customWidth="1"/>
    <col min="9006" max="9006" width="12.28515625" style="938" customWidth="1"/>
    <col min="9007" max="9007" width="6.42578125" style="938" customWidth="1"/>
    <col min="9008" max="9008" width="12.28515625" style="938" customWidth="1"/>
    <col min="9009" max="9009" width="0" style="938" hidden="1" customWidth="1"/>
    <col min="9010" max="9010" width="3.7109375" style="938" customWidth="1"/>
    <col min="9011" max="9011" width="11.140625" style="938" bestFit="1" customWidth="1"/>
    <col min="9012" max="9013" width="10.5703125" style="938"/>
    <col min="9014" max="9014" width="11.140625" style="938" customWidth="1"/>
    <col min="9015" max="9244" width="10.5703125" style="938"/>
    <col min="9245" max="9252" width="0" style="938" hidden="1" customWidth="1"/>
    <col min="9253" max="9253" width="3.7109375" style="938" customWidth="1"/>
    <col min="9254" max="9254" width="3.85546875" style="938" customWidth="1"/>
    <col min="9255" max="9255" width="3.7109375" style="938" customWidth="1"/>
    <col min="9256" max="9256" width="12.7109375" style="938" customWidth="1"/>
    <col min="9257" max="9257" width="52.7109375" style="938" customWidth="1"/>
    <col min="9258" max="9261" width="0" style="938" hidden="1" customWidth="1"/>
    <col min="9262" max="9262" width="12.28515625" style="938" customWidth="1"/>
    <col min="9263" max="9263" width="6.42578125" style="938" customWidth="1"/>
    <col min="9264" max="9264" width="12.28515625" style="938" customWidth="1"/>
    <col min="9265" max="9265" width="0" style="938" hidden="1" customWidth="1"/>
    <col min="9266" max="9266" width="3.7109375" style="938" customWidth="1"/>
    <col min="9267" max="9267" width="11.140625" style="938" bestFit="1" customWidth="1"/>
    <col min="9268" max="9269" width="10.5703125" style="938"/>
    <col min="9270" max="9270" width="11.140625" style="938" customWidth="1"/>
    <col min="9271" max="9500" width="10.5703125" style="938"/>
    <col min="9501" max="9508" width="0" style="938" hidden="1" customWidth="1"/>
    <col min="9509" max="9509" width="3.7109375" style="938" customWidth="1"/>
    <col min="9510" max="9510" width="3.85546875" style="938" customWidth="1"/>
    <col min="9511" max="9511" width="3.7109375" style="938" customWidth="1"/>
    <col min="9512" max="9512" width="12.7109375" style="938" customWidth="1"/>
    <col min="9513" max="9513" width="52.7109375" style="938" customWidth="1"/>
    <col min="9514" max="9517" width="0" style="938" hidden="1" customWidth="1"/>
    <col min="9518" max="9518" width="12.28515625" style="938" customWidth="1"/>
    <col min="9519" max="9519" width="6.42578125" style="938" customWidth="1"/>
    <col min="9520" max="9520" width="12.28515625" style="938" customWidth="1"/>
    <col min="9521" max="9521" width="0" style="938" hidden="1" customWidth="1"/>
    <col min="9522" max="9522" width="3.7109375" style="938" customWidth="1"/>
    <col min="9523" max="9523" width="11.140625" style="938" bestFit="1" customWidth="1"/>
    <col min="9524" max="9525" width="10.5703125" style="938"/>
    <col min="9526" max="9526" width="11.140625" style="938" customWidth="1"/>
    <col min="9527" max="9756" width="10.5703125" style="938"/>
    <col min="9757" max="9764" width="0" style="938" hidden="1" customWidth="1"/>
    <col min="9765" max="9765" width="3.7109375" style="938" customWidth="1"/>
    <col min="9766" max="9766" width="3.85546875" style="938" customWidth="1"/>
    <col min="9767" max="9767" width="3.7109375" style="938" customWidth="1"/>
    <col min="9768" max="9768" width="12.7109375" style="938" customWidth="1"/>
    <col min="9769" max="9769" width="52.7109375" style="938" customWidth="1"/>
    <col min="9770" max="9773" width="0" style="938" hidden="1" customWidth="1"/>
    <col min="9774" max="9774" width="12.28515625" style="938" customWidth="1"/>
    <col min="9775" max="9775" width="6.42578125" style="938" customWidth="1"/>
    <col min="9776" max="9776" width="12.28515625" style="938" customWidth="1"/>
    <col min="9777" max="9777" width="0" style="938" hidden="1" customWidth="1"/>
    <col min="9778" max="9778" width="3.7109375" style="938" customWidth="1"/>
    <col min="9779" max="9779" width="11.140625" style="938" bestFit="1" customWidth="1"/>
    <col min="9780" max="9781" width="10.5703125" style="938"/>
    <col min="9782" max="9782" width="11.140625" style="938" customWidth="1"/>
    <col min="9783" max="10012" width="10.5703125" style="938"/>
    <col min="10013" max="10020" width="0" style="938" hidden="1" customWidth="1"/>
    <col min="10021" max="10021" width="3.7109375" style="938" customWidth="1"/>
    <col min="10022" max="10022" width="3.85546875" style="938" customWidth="1"/>
    <col min="10023" max="10023" width="3.7109375" style="938" customWidth="1"/>
    <col min="10024" max="10024" width="12.7109375" style="938" customWidth="1"/>
    <col min="10025" max="10025" width="52.7109375" style="938" customWidth="1"/>
    <col min="10026" max="10029" width="0" style="938" hidden="1" customWidth="1"/>
    <col min="10030" max="10030" width="12.28515625" style="938" customWidth="1"/>
    <col min="10031" max="10031" width="6.42578125" style="938" customWidth="1"/>
    <col min="10032" max="10032" width="12.28515625" style="938" customWidth="1"/>
    <col min="10033" max="10033" width="0" style="938" hidden="1" customWidth="1"/>
    <col min="10034" max="10034" width="3.7109375" style="938" customWidth="1"/>
    <col min="10035" max="10035" width="11.140625" style="938" bestFit="1" customWidth="1"/>
    <col min="10036" max="10037" width="10.5703125" style="938"/>
    <col min="10038" max="10038" width="11.140625" style="938" customWidth="1"/>
    <col min="10039" max="10268" width="10.5703125" style="938"/>
    <col min="10269" max="10276" width="0" style="938" hidden="1" customWidth="1"/>
    <col min="10277" max="10277" width="3.7109375" style="938" customWidth="1"/>
    <col min="10278" max="10278" width="3.85546875" style="938" customWidth="1"/>
    <col min="10279" max="10279" width="3.7109375" style="938" customWidth="1"/>
    <col min="10280" max="10280" width="12.7109375" style="938" customWidth="1"/>
    <col min="10281" max="10281" width="52.7109375" style="938" customWidth="1"/>
    <col min="10282" max="10285" width="0" style="938" hidden="1" customWidth="1"/>
    <col min="10286" max="10286" width="12.28515625" style="938" customWidth="1"/>
    <col min="10287" max="10287" width="6.42578125" style="938" customWidth="1"/>
    <col min="10288" max="10288" width="12.28515625" style="938" customWidth="1"/>
    <col min="10289" max="10289" width="0" style="938" hidden="1" customWidth="1"/>
    <col min="10290" max="10290" width="3.7109375" style="938" customWidth="1"/>
    <col min="10291" max="10291" width="11.140625" style="938" bestFit="1" customWidth="1"/>
    <col min="10292" max="10293" width="10.5703125" style="938"/>
    <col min="10294" max="10294" width="11.140625" style="938" customWidth="1"/>
    <col min="10295" max="10524" width="10.5703125" style="938"/>
    <col min="10525" max="10532" width="0" style="938" hidden="1" customWidth="1"/>
    <col min="10533" max="10533" width="3.7109375" style="938" customWidth="1"/>
    <col min="10534" max="10534" width="3.85546875" style="938" customWidth="1"/>
    <col min="10535" max="10535" width="3.7109375" style="938" customWidth="1"/>
    <col min="10536" max="10536" width="12.7109375" style="938" customWidth="1"/>
    <col min="10537" max="10537" width="52.7109375" style="938" customWidth="1"/>
    <col min="10538" max="10541" width="0" style="938" hidden="1" customWidth="1"/>
    <col min="10542" max="10542" width="12.28515625" style="938" customWidth="1"/>
    <col min="10543" max="10543" width="6.42578125" style="938" customWidth="1"/>
    <col min="10544" max="10544" width="12.28515625" style="938" customWidth="1"/>
    <col min="10545" max="10545" width="0" style="938" hidden="1" customWidth="1"/>
    <col min="10546" max="10546" width="3.7109375" style="938" customWidth="1"/>
    <col min="10547" max="10547" width="11.140625" style="938" bestFit="1" customWidth="1"/>
    <col min="10548" max="10549" width="10.5703125" style="938"/>
    <col min="10550" max="10550" width="11.140625" style="938" customWidth="1"/>
    <col min="10551" max="10780" width="10.5703125" style="938"/>
    <col min="10781" max="10788" width="0" style="938" hidden="1" customWidth="1"/>
    <col min="10789" max="10789" width="3.7109375" style="938" customWidth="1"/>
    <col min="10790" max="10790" width="3.85546875" style="938" customWidth="1"/>
    <col min="10791" max="10791" width="3.7109375" style="938" customWidth="1"/>
    <col min="10792" max="10792" width="12.7109375" style="938" customWidth="1"/>
    <col min="10793" max="10793" width="52.7109375" style="938" customWidth="1"/>
    <col min="10794" max="10797" width="0" style="938" hidden="1" customWidth="1"/>
    <col min="10798" max="10798" width="12.28515625" style="938" customWidth="1"/>
    <col min="10799" max="10799" width="6.42578125" style="938" customWidth="1"/>
    <col min="10800" max="10800" width="12.28515625" style="938" customWidth="1"/>
    <col min="10801" max="10801" width="0" style="938" hidden="1" customWidth="1"/>
    <col min="10802" max="10802" width="3.7109375" style="938" customWidth="1"/>
    <col min="10803" max="10803" width="11.140625" style="938" bestFit="1" customWidth="1"/>
    <col min="10804" max="10805" width="10.5703125" style="938"/>
    <col min="10806" max="10806" width="11.140625" style="938" customWidth="1"/>
    <col min="10807" max="11036" width="10.5703125" style="938"/>
    <col min="11037" max="11044" width="0" style="938" hidden="1" customWidth="1"/>
    <col min="11045" max="11045" width="3.7109375" style="938" customWidth="1"/>
    <col min="11046" max="11046" width="3.85546875" style="938" customWidth="1"/>
    <col min="11047" max="11047" width="3.7109375" style="938" customWidth="1"/>
    <col min="11048" max="11048" width="12.7109375" style="938" customWidth="1"/>
    <col min="11049" max="11049" width="52.7109375" style="938" customWidth="1"/>
    <col min="11050" max="11053" width="0" style="938" hidden="1" customWidth="1"/>
    <col min="11054" max="11054" width="12.28515625" style="938" customWidth="1"/>
    <col min="11055" max="11055" width="6.42578125" style="938" customWidth="1"/>
    <col min="11056" max="11056" width="12.28515625" style="938" customWidth="1"/>
    <col min="11057" max="11057" width="0" style="938" hidden="1" customWidth="1"/>
    <col min="11058" max="11058" width="3.7109375" style="938" customWidth="1"/>
    <col min="11059" max="11059" width="11.140625" style="938" bestFit="1" customWidth="1"/>
    <col min="11060" max="11061" width="10.5703125" style="938"/>
    <col min="11062" max="11062" width="11.140625" style="938" customWidth="1"/>
    <col min="11063" max="11292" width="10.5703125" style="938"/>
    <col min="11293" max="11300" width="0" style="938" hidden="1" customWidth="1"/>
    <col min="11301" max="11301" width="3.7109375" style="938" customWidth="1"/>
    <col min="11302" max="11302" width="3.85546875" style="938" customWidth="1"/>
    <col min="11303" max="11303" width="3.7109375" style="938" customWidth="1"/>
    <col min="11304" max="11304" width="12.7109375" style="938" customWidth="1"/>
    <col min="11305" max="11305" width="52.7109375" style="938" customWidth="1"/>
    <col min="11306" max="11309" width="0" style="938" hidden="1" customWidth="1"/>
    <col min="11310" max="11310" width="12.28515625" style="938" customWidth="1"/>
    <col min="11311" max="11311" width="6.42578125" style="938" customWidth="1"/>
    <col min="11312" max="11312" width="12.28515625" style="938" customWidth="1"/>
    <col min="11313" max="11313" width="0" style="938" hidden="1" customWidth="1"/>
    <col min="11314" max="11314" width="3.7109375" style="938" customWidth="1"/>
    <col min="11315" max="11315" width="11.140625" style="938" bestFit="1" customWidth="1"/>
    <col min="11316" max="11317" width="10.5703125" style="938"/>
    <col min="11318" max="11318" width="11.140625" style="938" customWidth="1"/>
    <col min="11319" max="11548" width="10.5703125" style="938"/>
    <col min="11549" max="11556" width="0" style="938" hidden="1" customWidth="1"/>
    <col min="11557" max="11557" width="3.7109375" style="938" customWidth="1"/>
    <col min="11558" max="11558" width="3.85546875" style="938" customWidth="1"/>
    <col min="11559" max="11559" width="3.7109375" style="938" customWidth="1"/>
    <col min="11560" max="11560" width="12.7109375" style="938" customWidth="1"/>
    <col min="11561" max="11561" width="52.7109375" style="938" customWidth="1"/>
    <col min="11562" max="11565" width="0" style="938" hidden="1" customWidth="1"/>
    <col min="11566" max="11566" width="12.28515625" style="938" customWidth="1"/>
    <col min="11567" max="11567" width="6.42578125" style="938" customWidth="1"/>
    <col min="11568" max="11568" width="12.28515625" style="938" customWidth="1"/>
    <col min="11569" max="11569" width="0" style="938" hidden="1" customWidth="1"/>
    <col min="11570" max="11570" width="3.7109375" style="938" customWidth="1"/>
    <col min="11571" max="11571" width="11.140625" style="938" bestFit="1" customWidth="1"/>
    <col min="11572" max="11573" width="10.5703125" style="938"/>
    <col min="11574" max="11574" width="11.140625" style="938" customWidth="1"/>
    <col min="11575" max="11804" width="10.5703125" style="938"/>
    <col min="11805" max="11812" width="0" style="938" hidden="1" customWidth="1"/>
    <col min="11813" max="11813" width="3.7109375" style="938" customWidth="1"/>
    <col min="11814" max="11814" width="3.85546875" style="938" customWidth="1"/>
    <col min="11815" max="11815" width="3.7109375" style="938" customWidth="1"/>
    <col min="11816" max="11816" width="12.7109375" style="938" customWidth="1"/>
    <col min="11817" max="11817" width="52.7109375" style="938" customWidth="1"/>
    <col min="11818" max="11821" width="0" style="938" hidden="1" customWidth="1"/>
    <col min="11822" max="11822" width="12.28515625" style="938" customWidth="1"/>
    <col min="11823" max="11823" width="6.42578125" style="938" customWidth="1"/>
    <col min="11824" max="11824" width="12.28515625" style="938" customWidth="1"/>
    <col min="11825" max="11825" width="0" style="938" hidden="1" customWidth="1"/>
    <col min="11826" max="11826" width="3.7109375" style="938" customWidth="1"/>
    <col min="11827" max="11827" width="11.140625" style="938" bestFit="1" customWidth="1"/>
    <col min="11828" max="11829" width="10.5703125" style="938"/>
    <col min="11830" max="11830" width="11.140625" style="938" customWidth="1"/>
    <col min="11831" max="12060" width="10.5703125" style="938"/>
    <col min="12061" max="12068" width="0" style="938" hidden="1" customWidth="1"/>
    <col min="12069" max="12069" width="3.7109375" style="938" customWidth="1"/>
    <col min="12070" max="12070" width="3.85546875" style="938" customWidth="1"/>
    <col min="12071" max="12071" width="3.7109375" style="938" customWidth="1"/>
    <col min="12072" max="12072" width="12.7109375" style="938" customWidth="1"/>
    <col min="12073" max="12073" width="52.7109375" style="938" customWidth="1"/>
    <col min="12074" max="12077" width="0" style="938" hidden="1" customWidth="1"/>
    <col min="12078" max="12078" width="12.28515625" style="938" customWidth="1"/>
    <col min="12079" max="12079" width="6.42578125" style="938" customWidth="1"/>
    <col min="12080" max="12080" width="12.28515625" style="938" customWidth="1"/>
    <col min="12081" max="12081" width="0" style="938" hidden="1" customWidth="1"/>
    <col min="12082" max="12082" width="3.7109375" style="938" customWidth="1"/>
    <col min="12083" max="12083" width="11.140625" style="938" bestFit="1" customWidth="1"/>
    <col min="12084" max="12085" width="10.5703125" style="938"/>
    <col min="12086" max="12086" width="11.140625" style="938" customWidth="1"/>
    <col min="12087" max="12316" width="10.5703125" style="938"/>
    <col min="12317" max="12324" width="0" style="938" hidden="1" customWidth="1"/>
    <col min="12325" max="12325" width="3.7109375" style="938" customWidth="1"/>
    <col min="12326" max="12326" width="3.85546875" style="938" customWidth="1"/>
    <col min="12327" max="12327" width="3.7109375" style="938" customWidth="1"/>
    <col min="12328" max="12328" width="12.7109375" style="938" customWidth="1"/>
    <col min="12329" max="12329" width="52.7109375" style="938" customWidth="1"/>
    <col min="12330" max="12333" width="0" style="938" hidden="1" customWidth="1"/>
    <col min="12334" max="12334" width="12.28515625" style="938" customWidth="1"/>
    <col min="12335" max="12335" width="6.42578125" style="938" customWidth="1"/>
    <col min="12336" max="12336" width="12.28515625" style="938" customWidth="1"/>
    <col min="12337" max="12337" width="0" style="938" hidden="1" customWidth="1"/>
    <col min="12338" max="12338" width="3.7109375" style="938" customWidth="1"/>
    <col min="12339" max="12339" width="11.140625" style="938" bestFit="1" customWidth="1"/>
    <col min="12340" max="12341" width="10.5703125" style="938"/>
    <col min="12342" max="12342" width="11.140625" style="938" customWidth="1"/>
    <col min="12343" max="12572" width="10.5703125" style="938"/>
    <col min="12573" max="12580" width="0" style="938" hidden="1" customWidth="1"/>
    <col min="12581" max="12581" width="3.7109375" style="938" customWidth="1"/>
    <col min="12582" max="12582" width="3.85546875" style="938" customWidth="1"/>
    <col min="12583" max="12583" width="3.7109375" style="938" customWidth="1"/>
    <col min="12584" max="12584" width="12.7109375" style="938" customWidth="1"/>
    <col min="12585" max="12585" width="52.7109375" style="938" customWidth="1"/>
    <col min="12586" max="12589" width="0" style="938" hidden="1" customWidth="1"/>
    <col min="12590" max="12590" width="12.28515625" style="938" customWidth="1"/>
    <col min="12591" max="12591" width="6.42578125" style="938" customWidth="1"/>
    <col min="12592" max="12592" width="12.28515625" style="938" customWidth="1"/>
    <col min="12593" max="12593" width="0" style="938" hidden="1" customWidth="1"/>
    <col min="12594" max="12594" width="3.7109375" style="938" customWidth="1"/>
    <col min="12595" max="12595" width="11.140625" style="938" bestFit="1" customWidth="1"/>
    <col min="12596" max="12597" width="10.5703125" style="938"/>
    <col min="12598" max="12598" width="11.140625" style="938" customWidth="1"/>
    <col min="12599" max="12828" width="10.5703125" style="938"/>
    <col min="12829" max="12836" width="0" style="938" hidden="1" customWidth="1"/>
    <col min="12837" max="12837" width="3.7109375" style="938" customWidth="1"/>
    <col min="12838" max="12838" width="3.85546875" style="938" customWidth="1"/>
    <col min="12839" max="12839" width="3.7109375" style="938" customWidth="1"/>
    <col min="12840" max="12840" width="12.7109375" style="938" customWidth="1"/>
    <col min="12841" max="12841" width="52.7109375" style="938" customWidth="1"/>
    <col min="12842" max="12845" width="0" style="938" hidden="1" customWidth="1"/>
    <col min="12846" max="12846" width="12.28515625" style="938" customWidth="1"/>
    <col min="12847" max="12847" width="6.42578125" style="938" customWidth="1"/>
    <col min="12848" max="12848" width="12.28515625" style="938" customWidth="1"/>
    <col min="12849" max="12849" width="0" style="938" hidden="1" customWidth="1"/>
    <col min="12850" max="12850" width="3.7109375" style="938" customWidth="1"/>
    <col min="12851" max="12851" width="11.140625" style="938" bestFit="1" customWidth="1"/>
    <col min="12852" max="12853" width="10.5703125" style="938"/>
    <col min="12854" max="12854" width="11.140625" style="938" customWidth="1"/>
    <col min="12855" max="13084" width="10.5703125" style="938"/>
    <col min="13085" max="13092" width="0" style="938" hidden="1" customWidth="1"/>
    <col min="13093" max="13093" width="3.7109375" style="938" customWidth="1"/>
    <col min="13094" max="13094" width="3.85546875" style="938" customWidth="1"/>
    <col min="13095" max="13095" width="3.7109375" style="938" customWidth="1"/>
    <col min="13096" max="13096" width="12.7109375" style="938" customWidth="1"/>
    <col min="13097" max="13097" width="52.7109375" style="938" customWidth="1"/>
    <col min="13098" max="13101" width="0" style="938" hidden="1" customWidth="1"/>
    <col min="13102" max="13102" width="12.28515625" style="938" customWidth="1"/>
    <col min="13103" max="13103" width="6.42578125" style="938" customWidth="1"/>
    <col min="13104" max="13104" width="12.28515625" style="938" customWidth="1"/>
    <col min="13105" max="13105" width="0" style="938" hidden="1" customWidth="1"/>
    <col min="13106" max="13106" width="3.7109375" style="938" customWidth="1"/>
    <col min="13107" max="13107" width="11.140625" style="938" bestFit="1" customWidth="1"/>
    <col min="13108" max="13109" width="10.5703125" style="938"/>
    <col min="13110" max="13110" width="11.140625" style="938" customWidth="1"/>
    <col min="13111" max="13340" width="10.5703125" style="938"/>
    <col min="13341" max="13348" width="0" style="938" hidden="1" customWidth="1"/>
    <col min="13349" max="13349" width="3.7109375" style="938" customWidth="1"/>
    <col min="13350" max="13350" width="3.85546875" style="938" customWidth="1"/>
    <col min="13351" max="13351" width="3.7109375" style="938" customWidth="1"/>
    <col min="13352" max="13352" width="12.7109375" style="938" customWidth="1"/>
    <col min="13353" max="13353" width="52.7109375" style="938" customWidth="1"/>
    <col min="13354" max="13357" width="0" style="938" hidden="1" customWidth="1"/>
    <col min="13358" max="13358" width="12.28515625" style="938" customWidth="1"/>
    <col min="13359" max="13359" width="6.42578125" style="938" customWidth="1"/>
    <col min="13360" max="13360" width="12.28515625" style="938" customWidth="1"/>
    <col min="13361" max="13361" width="0" style="938" hidden="1" customWidth="1"/>
    <col min="13362" max="13362" width="3.7109375" style="938" customWidth="1"/>
    <col min="13363" max="13363" width="11.140625" style="938" bestFit="1" customWidth="1"/>
    <col min="13364" max="13365" width="10.5703125" style="938"/>
    <col min="13366" max="13366" width="11.140625" style="938" customWidth="1"/>
    <col min="13367" max="13596" width="10.5703125" style="938"/>
    <col min="13597" max="13604" width="0" style="938" hidden="1" customWidth="1"/>
    <col min="13605" max="13605" width="3.7109375" style="938" customWidth="1"/>
    <col min="13606" max="13606" width="3.85546875" style="938" customWidth="1"/>
    <col min="13607" max="13607" width="3.7109375" style="938" customWidth="1"/>
    <col min="13608" max="13608" width="12.7109375" style="938" customWidth="1"/>
    <col min="13609" max="13609" width="52.7109375" style="938" customWidth="1"/>
    <col min="13610" max="13613" width="0" style="938" hidden="1" customWidth="1"/>
    <col min="13614" max="13614" width="12.28515625" style="938" customWidth="1"/>
    <col min="13615" max="13615" width="6.42578125" style="938" customWidth="1"/>
    <col min="13616" max="13616" width="12.28515625" style="938" customWidth="1"/>
    <col min="13617" max="13617" width="0" style="938" hidden="1" customWidth="1"/>
    <col min="13618" max="13618" width="3.7109375" style="938" customWidth="1"/>
    <col min="13619" max="13619" width="11.140625" style="938" bestFit="1" customWidth="1"/>
    <col min="13620" max="13621" width="10.5703125" style="938"/>
    <col min="13622" max="13622" width="11.140625" style="938" customWidth="1"/>
    <col min="13623" max="13852" width="10.5703125" style="938"/>
    <col min="13853" max="13860" width="0" style="938" hidden="1" customWidth="1"/>
    <col min="13861" max="13861" width="3.7109375" style="938" customWidth="1"/>
    <col min="13862" max="13862" width="3.85546875" style="938" customWidth="1"/>
    <col min="13863" max="13863" width="3.7109375" style="938" customWidth="1"/>
    <col min="13864" max="13864" width="12.7109375" style="938" customWidth="1"/>
    <col min="13865" max="13865" width="52.7109375" style="938" customWidth="1"/>
    <col min="13866" max="13869" width="0" style="938" hidden="1" customWidth="1"/>
    <col min="13870" max="13870" width="12.28515625" style="938" customWidth="1"/>
    <col min="13871" max="13871" width="6.42578125" style="938" customWidth="1"/>
    <col min="13872" max="13872" width="12.28515625" style="938" customWidth="1"/>
    <col min="13873" max="13873" width="0" style="938" hidden="1" customWidth="1"/>
    <col min="13874" max="13874" width="3.7109375" style="938" customWidth="1"/>
    <col min="13875" max="13875" width="11.140625" style="938" bestFit="1" customWidth="1"/>
    <col min="13876" max="13877" width="10.5703125" style="938"/>
    <col min="13878" max="13878" width="11.140625" style="938" customWidth="1"/>
    <col min="13879" max="14108" width="10.5703125" style="938"/>
    <col min="14109" max="14116" width="0" style="938" hidden="1" customWidth="1"/>
    <col min="14117" max="14117" width="3.7109375" style="938" customWidth="1"/>
    <col min="14118" max="14118" width="3.85546875" style="938" customWidth="1"/>
    <col min="14119" max="14119" width="3.7109375" style="938" customWidth="1"/>
    <col min="14120" max="14120" width="12.7109375" style="938" customWidth="1"/>
    <col min="14121" max="14121" width="52.7109375" style="938" customWidth="1"/>
    <col min="14122" max="14125" width="0" style="938" hidden="1" customWidth="1"/>
    <col min="14126" max="14126" width="12.28515625" style="938" customWidth="1"/>
    <col min="14127" max="14127" width="6.42578125" style="938" customWidth="1"/>
    <col min="14128" max="14128" width="12.28515625" style="938" customWidth="1"/>
    <col min="14129" max="14129" width="0" style="938" hidden="1" customWidth="1"/>
    <col min="14130" max="14130" width="3.7109375" style="938" customWidth="1"/>
    <col min="14131" max="14131" width="11.140625" style="938" bestFit="1" customWidth="1"/>
    <col min="14132" max="14133" width="10.5703125" style="938"/>
    <col min="14134" max="14134" width="11.140625" style="938" customWidth="1"/>
    <col min="14135" max="14364" width="10.5703125" style="938"/>
    <col min="14365" max="14372" width="0" style="938" hidden="1" customWidth="1"/>
    <col min="14373" max="14373" width="3.7109375" style="938" customWidth="1"/>
    <col min="14374" max="14374" width="3.85546875" style="938" customWidth="1"/>
    <col min="14375" max="14375" width="3.7109375" style="938" customWidth="1"/>
    <col min="14376" max="14376" width="12.7109375" style="938" customWidth="1"/>
    <col min="14377" max="14377" width="52.7109375" style="938" customWidth="1"/>
    <col min="14378" max="14381" width="0" style="938" hidden="1" customWidth="1"/>
    <col min="14382" max="14382" width="12.28515625" style="938" customWidth="1"/>
    <col min="14383" max="14383" width="6.42578125" style="938" customWidth="1"/>
    <col min="14384" max="14384" width="12.28515625" style="938" customWidth="1"/>
    <col min="14385" max="14385" width="0" style="938" hidden="1" customWidth="1"/>
    <col min="14386" max="14386" width="3.7109375" style="938" customWidth="1"/>
    <col min="14387" max="14387" width="11.140625" style="938" bestFit="1" customWidth="1"/>
    <col min="14388" max="14389" width="10.5703125" style="938"/>
    <col min="14390" max="14390" width="11.140625" style="938" customWidth="1"/>
    <col min="14391" max="14620" width="10.5703125" style="938"/>
    <col min="14621" max="14628" width="0" style="938" hidden="1" customWidth="1"/>
    <col min="14629" max="14629" width="3.7109375" style="938" customWidth="1"/>
    <col min="14630" max="14630" width="3.85546875" style="938" customWidth="1"/>
    <col min="14631" max="14631" width="3.7109375" style="938" customWidth="1"/>
    <col min="14632" max="14632" width="12.7109375" style="938" customWidth="1"/>
    <col min="14633" max="14633" width="52.7109375" style="938" customWidth="1"/>
    <col min="14634" max="14637" width="0" style="938" hidden="1" customWidth="1"/>
    <col min="14638" max="14638" width="12.28515625" style="938" customWidth="1"/>
    <col min="14639" max="14639" width="6.42578125" style="938" customWidth="1"/>
    <col min="14640" max="14640" width="12.28515625" style="938" customWidth="1"/>
    <col min="14641" max="14641" width="0" style="938" hidden="1" customWidth="1"/>
    <col min="14642" max="14642" width="3.7109375" style="938" customWidth="1"/>
    <col min="14643" max="14643" width="11.140625" style="938" bestFit="1" customWidth="1"/>
    <col min="14644" max="14645" width="10.5703125" style="938"/>
    <col min="14646" max="14646" width="11.140625" style="938" customWidth="1"/>
    <col min="14647" max="14876" width="10.5703125" style="938"/>
    <col min="14877" max="14884" width="0" style="938" hidden="1" customWidth="1"/>
    <col min="14885" max="14885" width="3.7109375" style="938" customWidth="1"/>
    <col min="14886" max="14886" width="3.85546875" style="938" customWidth="1"/>
    <col min="14887" max="14887" width="3.7109375" style="938" customWidth="1"/>
    <col min="14888" max="14888" width="12.7109375" style="938" customWidth="1"/>
    <col min="14889" max="14889" width="52.7109375" style="938" customWidth="1"/>
    <col min="14890" max="14893" width="0" style="938" hidden="1" customWidth="1"/>
    <col min="14894" max="14894" width="12.28515625" style="938" customWidth="1"/>
    <col min="14895" max="14895" width="6.42578125" style="938" customWidth="1"/>
    <col min="14896" max="14896" width="12.28515625" style="938" customWidth="1"/>
    <col min="14897" max="14897" width="0" style="938" hidden="1" customWidth="1"/>
    <col min="14898" max="14898" width="3.7109375" style="938" customWidth="1"/>
    <col min="14899" max="14899" width="11.140625" style="938" bestFit="1" customWidth="1"/>
    <col min="14900" max="14901" width="10.5703125" style="938"/>
    <col min="14902" max="14902" width="11.140625" style="938" customWidth="1"/>
    <col min="14903" max="15132" width="10.5703125" style="938"/>
    <col min="15133" max="15140" width="0" style="938" hidden="1" customWidth="1"/>
    <col min="15141" max="15141" width="3.7109375" style="938" customWidth="1"/>
    <col min="15142" max="15142" width="3.85546875" style="938" customWidth="1"/>
    <col min="15143" max="15143" width="3.7109375" style="938" customWidth="1"/>
    <col min="15144" max="15144" width="12.7109375" style="938" customWidth="1"/>
    <col min="15145" max="15145" width="52.7109375" style="938" customWidth="1"/>
    <col min="15146" max="15149" width="0" style="938" hidden="1" customWidth="1"/>
    <col min="15150" max="15150" width="12.28515625" style="938" customWidth="1"/>
    <col min="15151" max="15151" width="6.42578125" style="938" customWidth="1"/>
    <col min="15152" max="15152" width="12.28515625" style="938" customWidth="1"/>
    <col min="15153" max="15153" width="0" style="938" hidden="1" customWidth="1"/>
    <col min="15154" max="15154" width="3.7109375" style="938" customWidth="1"/>
    <col min="15155" max="15155" width="11.140625" style="938" bestFit="1" customWidth="1"/>
    <col min="15156" max="15157" width="10.5703125" style="938"/>
    <col min="15158" max="15158" width="11.140625" style="938" customWidth="1"/>
    <col min="15159" max="15388" width="10.5703125" style="938"/>
    <col min="15389" max="15396" width="0" style="938" hidden="1" customWidth="1"/>
    <col min="15397" max="15397" width="3.7109375" style="938" customWidth="1"/>
    <col min="15398" max="15398" width="3.85546875" style="938" customWidth="1"/>
    <col min="15399" max="15399" width="3.7109375" style="938" customWidth="1"/>
    <col min="15400" max="15400" width="12.7109375" style="938" customWidth="1"/>
    <col min="15401" max="15401" width="52.7109375" style="938" customWidth="1"/>
    <col min="15402" max="15405" width="0" style="938" hidden="1" customWidth="1"/>
    <col min="15406" max="15406" width="12.28515625" style="938" customWidth="1"/>
    <col min="15407" max="15407" width="6.42578125" style="938" customWidth="1"/>
    <col min="15408" max="15408" width="12.28515625" style="938" customWidth="1"/>
    <col min="15409" max="15409" width="0" style="938" hidden="1" customWidth="1"/>
    <col min="15410" max="15410" width="3.7109375" style="938" customWidth="1"/>
    <col min="15411" max="15411" width="11.140625" style="938" bestFit="1" customWidth="1"/>
    <col min="15412" max="15413" width="10.5703125" style="938"/>
    <col min="15414" max="15414" width="11.140625" style="938" customWidth="1"/>
    <col min="15415" max="15644" width="10.5703125" style="938"/>
    <col min="15645" max="15652" width="0" style="938" hidden="1" customWidth="1"/>
    <col min="15653" max="15653" width="3.7109375" style="938" customWidth="1"/>
    <col min="15654" max="15654" width="3.85546875" style="938" customWidth="1"/>
    <col min="15655" max="15655" width="3.7109375" style="938" customWidth="1"/>
    <col min="15656" max="15656" width="12.7109375" style="938" customWidth="1"/>
    <col min="15657" max="15657" width="52.7109375" style="938" customWidth="1"/>
    <col min="15658" max="15661" width="0" style="938" hidden="1" customWidth="1"/>
    <col min="15662" max="15662" width="12.28515625" style="938" customWidth="1"/>
    <col min="15663" max="15663" width="6.42578125" style="938" customWidth="1"/>
    <col min="15664" max="15664" width="12.28515625" style="938" customWidth="1"/>
    <col min="15665" max="15665" width="0" style="938" hidden="1" customWidth="1"/>
    <col min="15666" max="15666" width="3.7109375" style="938" customWidth="1"/>
    <col min="15667" max="15667" width="11.140625" style="938" bestFit="1" customWidth="1"/>
    <col min="15668" max="15669" width="10.5703125" style="938"/>
    <col min="15670" max="15670" width="11.140625" style="938" customWidth="1"/>
    <col min="15671" max="15900" width="10.5703125" style="938"/>
    <col min="15901" max="15908" width="0" style="938" hidden="1" customWidth="1"/>
    <col min="15909" max="15909" width="3.7109375" style="938" customWidth="1"/>
    <col min="15910" max="15910" width="3.85546875" style="938" customWidth="1"/>
    <col min="15911" max="15911" width="3.7109375" style="938" customWidth="1"/>
    <col min="15912" max="15912" width="12.7109375" style="938" customWidth="1"/>
    <col min="15913" max="15913" width="52.7109375" style="938" customWidth="1"/>
    <col min="15914" max="15917" width="0" style="938" hidden="1" customWidth="1"/>
    <col min="15918" max="15918" width="12.28515625" style="938" customWidth="1"/>
    <col min="15919" max="15919" width="6.42578125" style="938" customWidth="1"/>
    <col min="15920" max="15920" width="12.28515625" style="938" customWidth="1"/>
    <col min="15921" max="15921" width="0" style="938" hidden="1" customWidth="1"/>
    <col min="15922" max="15922" width="3.7109375" style="938" customWidth="1"/>
    <col min="15923" max="15923" width="11.140625" style="938" bestFit="1" customWidth="1"/>
    <col min="15924" max="15925" width="10.5703125" style="938"/>
    <col min="15926" max="15926" width="11.140625" style="938" customWidth="1"/>
    <col min="15927" max="16156" width="10.5703125" style="938"/>
    <col min="16157" max="16164" width="0" style="938" hidden="1" customWidth="1"/>
    <col min="16165" max="16165" width="3.7109375" style="938" customWidth="1"/>
    <col min="16166" max="16166" width="3.85546875" style="938" customWidth="1"/>
    <col min="16167" max="16167" width="3.7109375" style="938" customWidth="1"/>
    <col min="16168" max="16168" width="12.7109375" style="938" customWidth="1"/>
    <col min="16169" max="16169" width="52.7109375" style="938" customWidth="1"/>
    <col min="16170" max="16173" width="0" style="938" hidden="1" customWidth="1"/>
    <col min="16174" max="16174" width="12.28515625" style="938" customWidth="1"/>
    <col min="16175" max="16175" width="6.42578125" style="938" customWidth="1"/>
    <col min="16176" max="16176" width="12.28515625" style="938" customWidth="1"/>
    <col min="16177" max="16177" width="0" style="938" hidden="1" customWidth="1"/>
    <col min="16178" max="16178" width="3.7109375" style="938" customWidth="1"/>
    <col min="16179" max="16179" width="11.140625" style="938" bestFit="1" customWidth="1"/>
    <col min="16180" max="16181" width="10.5703125" style="938"/>
    <col min="16182" max="16182" width="11.140625" style="938" customWidth="1"/>
    <col min="16183" max="16384" width="10.5703125" style="938"/>
  </cols>
  <sheetData>
    <row r="1" spans="1:62" hidden="1">
      <c r="Q1" s="731"/>
      <c r="R1" s="731"/>
      <c r="X1" s="731"/>
      <c r="Y1" s="731"/>
      <c r="AE1" s="731"/>
      <c r="AF1" s="731"/>
      <c r="AL1" s="731"/>
      <c r="AM1" s="731"/>
      <c r="AS1" s="731"/>
      <c r="AT1" s="731"/>
    </row>
    <row r="2" spans="1:62" hidden="1">
      <c r="U2" s="731"/>
      <c r="AB2" s="731"/>
      <c r="AI2" s="731"/>
      <c r="AP2" s="731"/>
      <c r="AW2" s="731"/>
    </row>
    <row r="3" spans="1:62" hidden="1"/>
    <row r="4" spans="1:62" ht="3" customHeight="1">
      <c r="J4" s="943"/>
      <c r="K4" s="943"/>
      <c r="L4" s="939"/>
      <c r="M4" s="939"/>
      <c r="N4" s="939"/>
      <c r="O4" s="946"/>
      <c r="P4" s="946"/>
      <c r="Q4" s="946"/>
      <c r="R4" s="946"/>
      <c r="S4" s="946"/>
      <c r="T4" s="946"/>
      <c r="U4" s="946"/>
      <c r="V4" s="946"/>
      <c r="W4" s="946"/>
      <c r="X4" s="946"/>
      <c r="Y4" s="946"/>
      <c r="Z4" s="946"/>
      <c r="AA4" s="946"/>
      <c r="AB4" s="946"/>
      <c r="AC4" s="946"/>
      <c r="AD4" s="946"/>
      <c r="AE4" s="946"/>
      <c r="AF4" s="946"/>
      <c r="AG4" s="946"/>
      <c r="AH4" s="946"/>
      <c r="AI4" s="946"/>
      <c r="AJ4" s="946"/>
      <c r="AK4" s="946"/>
      <c r="AL4" s="946"/>
      <c r="AM4" s="946"/>
      <c r="AN4" s="946"/>
      <c r="AO4" s="946"/>
      <c r="AP4" s="946"/>
      <c r="AQ4" s="946"/>
      <c r="AR4" s="946"/>
      <c r="AS4" s="946"/>
      <c r="AT4" s="946"/>
      <c r="AU4" s="946"/>
      <c r="AV4" s="946"/>
      <c r="AW4" s="946"/>
    </row>
    <row r="5" spans="1:62" ht="26.1" customHeight="1">
      <c r="J5" s="943"/>
      <c r="K5" s="943"/>
      <c r="L5" s="1296" t="s">
        <v>717</v>
      </c>
      <c r="M5" s="1296"/>
      <c r="N5" s="1296"/>
      <c r="O5" s="1296"/>
      <c r="P5" s="1296"/>
      <c r="Q5" s="1296"/>
      <c r="R5" s="1296"/>
      <c r="S5" s="1296"/>
      <c r="T5" s="1296"/>
      <c r="U5" s="633"/>
      <c r="V5" s="633"/>
      <c r="W5" s="633"/>
      <c r="X5" s="633"/>
      <c r="Y5" s="633"/>
      <c r="Z5" s="633"/>
      <c r="AA5" s="633"/>
      <c r="AB5" s="633"/>
      <c r="AC5" s="633"/>
      <c r="AD5" s="633"/>
      <c r="AE5" s="633"/>
      <c r="AF5" s="633"/>
      <c r="AG5" s="633"/>
      <c r="AH5" s="633"/>
      <c r="AI5" s="633"/>
      <c r="AJ5" s="633"/>
      <c r="AK5" s="633"/>
      <c r="AL5" s="633"/>
      <c r="AM5" s="633"/>
      <c r="AN5" s="633"/>
      <c r="AO5" s="633"/>
      <c r="AP5" s="633"/>
      <c r="AQ5" s="633"/>
      <c r="AR5" s="633"/>
      <c r="AS5" s="633"/>
      <c r="AT5" s="633"/>
      <c r="AU5" s="633"/>
      <c r="AV5" s="633"/>
      <c r="AW5" s="633"/>
    </row>
    <row r="6" spans="1:62" ht="3" customHeight="1">
      <c r="J6" s="943"/>
      <c r="K6" s="943"/>
      <c r="L6" s="939"/>
      <c r="M6" s="939"/>
      <c r="N6" s="939"/>
      <c r="O6" s="718"/>
      <c r="P6" s="718"/>
      <c r="Q6" s="718"/>
      <c r="R6" s="718"/>
      <c r="S6" s="718"/>
      <c r="T6" s="718"/>
      <c r="U6" s="718"/>
      <c r="V6" s="1079"/>
      <c r="W6" s="1079"/>
      <c r="X6" s="1079"/>
      <c r="Y6" s="1079"/>
      <c r="Z6" s="1079"/>
      <c r="AA6" s="1079"/>
      <c r="AB6" s="1079"/>
      <c r="AC6" s="1079"/>
      <c r="AD6" s="1079"/>
      <c r="AE6" s="1079"/>
      <c r="AF6" s="1079"/>
      <c r="AG6" s="1079"/>
      <c r="AH6" s="1079"/>
      <c r="AI6" s="1079"/>
      <c r="AJ6" s="1079"/>
      <c r="AK6" s="1079"/>
      <c r="AL6" s="1079"/>
      <c r="AM6" s="1079"/>
      <c r="AN6" s="1079"/>
      <c r="AO6" s="1079"/>
      <c r="AP6" s="1079"/>
      <c r="AQ6" s="1079"/>
      <c r="AR6" s="1079"/>
      <c r="AS6" s="1079"/>
      <c r="AT6" s="1079"/>
      <c r="AU6" s="1079"/>
      <c r="AV6" s="1079"/>
      <c r="AW6" s="1079"/>
      <c r="AX6" s="946"/>
    </row>
    <row r="7" spans="1:62" s="746" customFormat="1" ht="11.25" hidden="1">
      <c r="A7" s="1121"/>
      <c r="B7" s="1121"/>
      <c r="C7" s="1121"/>
      <c r="D7" s="1121"/>
      <c r="E7" s="1121"/>
      <c r="F7" s="1121"/>
      <c r="G7" s="1121"/>
      <c r="H7" s="1121"/>
      <c r="L7" s="1172"/>
      <c r="M7" s="1046"/>
      <c r="O7" s="1302"/>
      <c r="P7" s="1302"/>
      <c r="Q7" s="1302"/>
      <c r="R7" s="1302"/>
      <c r="S7" s="1302"/>
      <c r="T7" s="1302"/>
      <c r="U7" s="780"/>
      <c r="V7"/>
      <c r="W7"/>
      <c r="X7"/>
      <c r="Y7"/>
      <c r="Z7"/>
      <c r="AA7"/>
      <c r="AB7"/>
      <c r="AC7"/>
      <c r="AD7"/>
      <c r="AE7"/>
      <c r="AF7"/>
      <c r="AG7"/>
      <c r="AH7"/>
      <c r="AI7"/>
      <c r="AJ7"/>
      <c r="AK7"/>
      <c r="AL7"/>
      <c r="AM7"/>
      <c r="AN7"/>
      <c r="AO7"/>
      <c r="AP7"/>
      <c r="AQ7"/>
      <c r="AR7"/>
      <c r="AS7"/>
      <c r="AT7"/>
      <c r="AU7"/>
      <c r="AV7"/>
      <c r="AW7"/>
      <c r="AX7" s="780"/>
      <c r="AZ7" s="1121"/>
      <c r="BA7" s="1121"/>
      <c r="BB7" s="1121"/>
      <c r="BC7" s="1121"/>
      <c r="BD7" s="1121"/>
    </row>
    <row r="8" spans="1:62" s="955" customFormat="1" ht="18.75">
      <c r="A8" s="961"/>
      <c r="B8" s="961"/>
      <c r="C8" s="961"/>
      <c r="D8" s="961"/>
      <c r="E8" s="961"/>
      <c r="F8" s="961"/>
      <c r="G8" s="961"/>
      <c r="H8" s="961"/>
      <c r="L8" s="469"/>
      <c r="M8" s="586" t="str">
        <f>"Дата подачи заявления об "&amp;IF(datePr_ch="","утверждении","изменении") &amp; " тарифов"</f>
        <v>Дата подачи заявления об утверждении тарифов</v>
      </c>
      <c r="N8" s="1125"/>
      <c r="O8" s="1303" t="str">
        <f>IF(datePr_ch="",IF(datePr="","",datePr),datePr_ch)</f>
        <v>28.04.2023</v>
      </c>
      <c r="P8" s="1303"/>
      <c r="Q8" s="1303"/>
      <c r="R8" s="1303"/>
      <c r="S8" s="1303"/>
      <c r="T8" s="1303"/>
      <c r="U8" s="730"/>
      <c r="V8"/>
      <c r="W8"/>
      <c r="X8"/>
      <c r="Y8"/>
      <c r="Z8"/>
      <c r="AA8"/>
      <c r="AB8"/>
      <c r="AC8"/>
      <c r="AD8"/>
      <c r="AE8"/>
      <c r="AF8"/>
      <c r="AG8"/>
      <c r="AH8"/>
      <c r="AI8"/>
      <c r="AJ8"/>
      <c r="AK8"/>
      <c r="AL8"/>
      <c r="AM8"/>
      <c r="AN8"/>
      <c r="AO8"/>
      <c r="AP8"/>
      <c r="AQ8"/>
      <c r="AR8"/>
      <c r="AS8"/>
      <c r="AT8"/>
      <c r="AU8"/>
      <c r="AV8"/>
      <c r="AW8"/>
      <c r="AX8" s="730"/>
      <c r="AY8" s="489"/>
      <c r="AZ8" s="961"/>
      <c r="BA8" s="961"/>
      <c r="BB8" s="961"/>
      <c r="BC8" s="961"/>
      <c r="BD8" s="961"/>
      <c r="BE8" s="961"/>
      <c r="BF8" s="961"/>
      <c r="BG8" s="961"/>
      <c r="BH8" s="961"/>
      <c r="BI8" s="961"/>
      <c r="BJ8" s="961"/>
    </row>
    <row r="9" spans="1:62" s="955" customFormat="1" ht="22.5">
      <c r="A9" s="961"/>
      <c r="B9" s="961"/>
      <c r="C9" s="961"/>
      <c r="D9" s="961"/>
      <c r="E9" s="961"/>
      <c r="F9" s="961"/>
      <c r="G9" s="961"/>
      <c r="H9" s="961"/>
      <c r="L9" s="724"/>
      <c r="M9" s="586" t="str">
        <f>"Номер подачи заявления об "&amp;IF(numberPr_ch="","утверждении","изменении") &amp; " тарифов"</f>
        <v>Номер подачи заявления об утверждении тарифов</v>
      </c>
      <c r="N9" s="1125"/>
      <c r="O9" s="1303" t="str">
        <f>IF(numberPr_ch="",IF(numberPr="","",numberPr),numberPr_ch)</f>
        <v>О-1242</v>
      </c>
      <c r="P9" s="1303"/>
      <c r="Q9" s="1303"/>
      <c r="R9" s="1303"/>
      <c r="S9" s="1303"/>
      <c r="T9" s="1303"/>
      <c r="U9" s="730"/>
      <c r="V9"/>
      <c r="W9"/>
      <c r="X9"/>
      <c r="Y9"/>
      <c r="Z9"/>
      <c r="AA9"/>
      <c r="AB9"/>
      <c r="AC9"/>
      <c r="AD9"/>
      <c r="AE9"/>
      <c r="AF9"/>
      <c r="AG9"/>
      <c r="AH9"/>
      <c r="AI9"/>
      <c r="AJ9"/>
      <c r="AK9"/>
      <c r="AL9"/>
      <c r="AM9"/>
      <c r="AN9"/>
      <c r="AO9"/>
      <c r="AP9"/>
      <c r="AQ9"/>
      <c r="AR9"/>
      <c r="AS9"/>
      <c r="AT9"/>
      <c r="AU9"/>
      <c r="AV9"/>
      <c r="AW9"/>
      <c r="AX9" s="730"/>
      <c r="AY9" s="489"/>
      <c r="AZ9" s="961"/>
      <c r="BA9" s="961"/>
      <c r="BB9" s="961"/>
      <c r="BC9" s="961"/>
      <c r="BD9" s="961"/>
      <c r="BE9" s="961"/>
      <c r="BF9" s="961"/>
      <c r="BG9" s="961"/>
      <c r="BH9" s="961"/>
      <c r="BI9" s="961"/>
      <c r="BJ9" s="961"/>
    </row>
    <row r="10" spans="1:62" s="746" customFormat="1" ht="11.25" hidden="1">
      <c r="A10" s="1121"/>
      <c r="B10" s="1121"/>
      <c r="C10" s="1121"/>
      <c r="D10" s="1121"/>
      <c r="E10" s="1121"/>
      <c r="F10" s="1121"/>
      <c r="G10" s="1121"/>
      <c r="H10" s="1121"/>
      <c r="L10" s="1172"/>
      <c r="M10" s="1046"/>
      <c r="O10" s="1302"/>
      <c r="P10" s="1302"/>
      <c r="Q10" s="1302"/>
      <c r="R10" s="1302"/>
      <c r="S10" s="1302"/>
      <c r="T10" s="1302"/>
      <c r="U10" s="780"/>
      <c r="V10"/>
      <c r="W10"/>
      <c r="X10"/>
      <c r="Y10"/>
      <c r="Z10"/>
      <c r="AA10"/>
      <c r="AB10"/>
      <c r="AC10"/>
      <c r="AD10"/>
      <c r="AE10"/>
      <c r="AF10"/>
      <c r="AG10"/>
      <c r="AH10"/>
      <c r="AI10"/>
      <c r="AJ10"/>
      <c r="AK10"/>
      <c r="AL10"/>
      <c r="AM10"/>
      <c r="AN10"/>
      <c r="AO10"/>
      <c r="AP10"/>
      <c r="AQ10"/>
      <c r="AR10"/>
      <c r="AS10"/>
      <c r="AT10"/>
      <c r="AU10"/>
      <c r="AV10"/>
      <c r="AW10"/>
      <c r="AX10" s="780"/>
      <c r="AZ10" s="1121"/>
      <c r="BA10" s="1121"/>
      <c r="BB10" s="1121"/>
      <c r="BC10" s="1121"/>
      <c r="BD10" s="1121"/>
    </row>
    <row r="11" spans="1:62" s="955" customFormat="1" ht="11.25" hidden="1">
      <c r="A11" s="961"/>
      <c r="B11" s="961"/>
      <c r="C11" s="961"/>
      <c r="D11" s="961"/>
      <c r="E11" s="961"/>
      <c r="F11" s="961"/>
      <c r="G11" s="961"/>
      <c r="H11" s="961"/>
      <c r="L11" s="1297"/>
      <c r="M11" s="1297"/>
      <c r="N11" s="972"/>
      <c r="O11" s="730"/>
      <c r="P11" s="730"/>
      <c r="Q11" s="730"/>
      <c r="R11" s="730"/>
      <c r="S11" s="730"/>
      <c r="T11" s="730"/>
      <c r="U11" s="959" t="s">
        <v>371</v>
      </c>
      <c r="V11" s="1098"/>
      <c r="W11" s="1098"/>
      <c r="X11" s="1098"/>
      <c r="Y11" s="1098"/>
      <c r="Z11" s="1098"/>
      <c r="AA11" s="1098"/>
      <c r="AB11" s="959" t="s">
        <v>371</v>
      </c>
      <c r="AC11" s="1098"/>
      <c r="AD11" s="1098"/>
      <c r="AE11" s="1098"/>
      <c r="AF11" s="1098"/>
      <c r="AG11" s="1098"/>
      <c r="AH11" s="1098"/>
      <c r="AI11" s="959" t="s">
        <v>371</v>
      </c>
      <c r="AJ11" s="1098"/>
      <c r="AK11" s="1098"/>
      <c r="AL11" s="1098"/>
      <c r="AM11" s="1098"/>
      <c r="AN11" s="1098"/>
      <c r="AO11" s="1098"/>
      <c r="AP11" s="959" t="s">
        <v>371</v>
      </c>
      <c r="AQ11" s="1098"/>
      <c r="AR11" s="1098"/>
      <c r="AS11" s="1098"/>
      <c r="AT11" s="1098"/>
      <c r="AU11" s="1098"/>
      <c r="AV11" s="1098"/>
      <c r="AW11" s="959" t="s">
        <v>371</v>
      </c>
      <c r="AZ11" s="961"/>
      <c r="BA11" s="961"/>
      <c r="BB11" s="961"/>
      <c r="BC11" s="961"/>
      <c r="BD11" s="961"/>
      <c r="BE11" s="961"/>
      <c r="BF11" s="961"/>
      <c r="BG11" s="961"/>
      <c r="BH11" s="961"/>
      <c r="BI11" s="961"/>
      <c r="BJ11" s="961"/>
    </row>
    <row r="12" spans="1:62">
      <c r="J12" s="943"/>
      <c r="K12" s="943"/>
      <c r="L12" s="939"/>
      <c r="M12" s="939"/>
      <c r="N12" s="472"/>
      <c r="O12" s="1304"/>
      <c r="P12" s="1304"/>
      <c r="Q12" s="1304"/>
      <c r="R12" s="1304"/>
      <c r="S12" s="1304"/>
      <c r="T12" s="1304"/>
      <c r="U12" s="1304"/>
      <c r="V12" s="1304" t="s">
        <v>1752</v>
      </c>
      <c r="W12" s="1304"/>
      <c r="X12" s="1304"/>
      <c r="Y12" s="1304"/>
      <c r="Z12" s="1304"/>
      <c r="AA12" s="1304"/>
      <c r="AB12" s="1304"/>
      <c r="AC12" s="1304" t="s">
        <v>1752</v>
      </c>
      <c r="AD12" s="1304"/>
      <c r="AE12" s="1304"/>
      <c r="AF12" s="1304"/>
      <c r="AG12" s="1304"/>
      <c r="AH12" s="1304"/>
      <c r="AI12" s="1304"/>
      <c r="AJ12" s="1304" t="s">
        <v>1752</v>
      </c>
      <c r="AK12" s="1304"/>
      <c r="AL12" s="1304"/>
      <c r="AM12" s="1304"/>
      <c r="AN12" s="1304"/>
      <c r="AO12" s="1304"/>
      <c r="AP12" s="1304"/>
      <c r="AQ12" s="1304" t="s">
        <v>1752</v>
      </c>
      <c r="AR12" s="1304"/>
      <c r="AS12" s="1304"/>
      <c r="AT12" s="1304"/>
      <c r="AU12" s="1304"/>
      <c r="AV12" s="1304"/>
      <c r="AW12" s="1304"/>
    </row>
    <row r="13" spans="1:62">
      <c r="J13" s="943"/>
      <c r="K13" s="943"/>
      <c r="L13" s="1227" t="s">
        <v>445</v>
      </c>
      <c r="M13" s="1227"/>
      <c r="N13" s="1227"/>
      <c r="O13" s="1227"/>
      <c r="P13" s="1227"/>
      <c r="Q13" s="1227"/>
      <c r="R13" s="1227"/>
      <c r="S13" s="1227"/>
      <c r="T13" s="1227"/>
      <c r="U13" s="1227"/>
      <c r="V13" s="1227"/>
      <c r="W13" s="1227"/>
      <c r="X13" s="1227"/>
      <c r="Y13" s="1227"/>
      <c r="Z13" s="1227"/>
      <c r="AA13" s="1227"/>
      <c r="AB13" s="1227"/>
      <c r="AC13" s="1227"/>
      <c r="AD13" s="1227"/>
      <c r="AE13" s="1227"/>
      <c r="AF13" s="1227"/>
      <c r="AG13" s="1227"/>
      <c r="AH13" s="1227"/>
      <c r="AI13" s="1227"/>
      <c r="AJ13" s="1227"/>
      <c r="AK13" s="1227"/>
      <c r="AL13" s="1227"/>
      <c r="AM13" s="1227"/>
      <c r="AN13" s="1227"/>
      <c r="AO13" s="1227"/>
      <c r="AP13" s="1227"/>
      <c r="AQ13" s="1227"/>
      <c r="AR13" s="1227"/>
      <c r="AS13" s="1227"/>
      <c r="AT13" s="1227"/>
      <c r="AU13" s="1227"/>
      <c r="AV13" s="1227"/>
      <c r="AW13" s="1227"/>
      <c r="AX13" s="1227"/>
      <c r="AY13" s="1227" t="s">
        <v>446</v>
      </c>
    </row>
    <row r="14" spans="1:62" ht="14.25" customHeight="1">
      <c r="J14" s="943"/>
      <c r="K14" s="943"/>
      <c r="L14" s="1310" t="s">
        <v>91</v>
      </c>
      <c r="M14" s="1310" t="s">
        <v>602</v>
      </c>
      <c r="N14" s="630"/>
      <c r="O14" s="1311" t="s">
        <v>604</v>
      </c>
      <c r="P14" s="1312"/>
      <c r="Q14" s="1312"/>
      <c r="R14" s="1312"/>
      <c r="S14" s="1312"/>
      <c r="T14" s="1313"/>
      <c r="U14" s="1293" t="s">
        <v>339</v>
      </c>
      <c r="V14" s="1311" t="s">
        <v>604</v>
      </c>
      <c r="W14" s="1312"/>
      <c r="X14" s="1312"/>
      <c r="Y14" s="1312"/>
      <c r="Z14" s="1312"/>
      <c r="AA14" s="1313"/>
      <c r="AB14" s="1293" t="s">
        <v>339</v>
      </c>
      <c r="AC14" s="1311" t="s">
        <v>604</v>
      </c>
      <c r="AD14" s="1312"/>
      <c r="AE14" s="1312"/>
      <c r="AF14" s="1312"/>
      <c r="AG14" s="1312"/>
      <c r="AH14" s="1313"/>
      <c r="AI14" s="1293" t="s">
        <v>339</v>
      </c>
      <c r="AJ14" s="1311" t="s">
        <v>604</v>
      </c>
      <c r="AK14" s="1312"/>
      <c r="AL14" s="1312"/>
      <c r="AM14" s="1312"/>
      <c r="AN14" s="1312"/>
      <c r="AO14" s="1313"/>
      <c r="AP14" s="1293" t="s">
        <v>339</v>
      </c>
      <c r="AQ14" s="1311" t="s">
        <v>604</v>
      </c>
      <c r="AR14" s="1312"/>
      <c r="AS14" s="1312"/>
      <c r="AT14" s="1312"/>
      <c r="AU14" s="1312"/>
      <c r="AV14" s="1313"/>
      <c r="AW14" s="1293" t="s">
        <v>339</v>
      </c>
      <c r="AX14" s="1307" t="s">
        <v>274</v>
      </c>
      <c r="AY14" s="1227"/>
    </row>
    <row r="15" spans="1:62" ht="14.25" customHeight="1">
      <c r="J15" s="943"/>
      <c r="K15" s="943"/>
      <c r="L15" s="1310"/>
      <c r="M15" s="1310"/>
      <c r="N15" s="631"/>
      <c r="O15" s="1316" t="s">
        <v>578</v>
      </c>
      <c r="P15" s="1314" t="s">
        <v>270</v>
      </c>
      <c r="Q15" s="1315"/>
      <c r="R15" s="1290" t="s">
        <v>615</v>
      </c>
      <c r="S15" s="1291"/>
      <c r="T15" s="1292"/>
      <c r="U15" s="1294"/>
      <c r="V15" s="1316" t="s">
        <v>578</v>
      </c>
      <c r="W15" s="1314" t="s">
        <v>270</v>
      </c>
      <c r="X15" s="1315"/>
      <c r="Y15" s="1290" t="s">
        <v>615</v>
      </c>
      <c r="Z15" s="1291"/>
      <c r="AA15" s="1292"/>
      <c r="AB15" s="1294"/>
      <c r="AC15" s="1316" t="s">
        <v>578</v>
      </c>
      <c r="AD15" s="1314" t="s">
        <v>270</v>
      </c>
      <c r="AE15" s="1315"/>
      <c r="AF15" s="1290" t="s">
        <v>615</v>
      </c>
      <c r="AG15" s="1291"/>
      <c r="AH15" s="1292"/>
      <c r="AI15" s="1294"/>
      <c r="AJ15" s="1316" t="s">
        <v>578</v>
      </c>
      <c r="AK15" s="1314" t="s">
        <v>270</v>
      </c>
      <c r="AL15" s="1315"/>
      <c r="AM15" s="1290" t="s">
        <v>615</v>
      </c>
      <c r="AN15" s="1291"/>
      <c r="AO15" s="1292"/>
      <c r="AP15" s="1294"/>
      <c r="AQ15" s="1316" t="s">
        <v>578</v>
      </c>
      <c r="AR15" s="1314" t="s">
        <v>270</v>
      </c>
      <c r="AS15" s="1315"/>
      <c r="AT15" s="1290" t="s">
        <v>615</v>
      </c>
      <c r="AU15" s="1291"/>
      <c r="AV15" s="1292"/>
      <c r="AW15" s="1294"/>
      <c r="AX15" s="1308"/>
      <c r="AY15" s="1227"/>
    </row>
    <row r="16" spans="1:62" ht="33.75" customHeight="1">
      <c r="J16" s="943"/>
      <c r="K16" s="943"/>
      <c r="L16" s="1310"/>
      <c r="M16" s="1310"/>
      <c r="N16" s="632"/>
      <c r="O16" s="1317"/>
      <c r="P16" s="719" t="s">
        <v>579</v>
      </c>
      <c r="Q16" s="719" t="s">
        <v>6</v>
      </c>
      <c r="R16" s="976" t="s">
        <v>273</v>
      </c>
      <c r="S16" s="1305" t="s">
        <v>272</v>
      </c>
      <c r="T16" s="1306"/>
      <c r="U16" s="1295"/>
      <c r="V16" s="1317"/>
      <c r="W16" s="719" t="s">
        <v>579</v>
      </c>
      <c r="X16" s="719" t="s">
        <v>6</v>
      </c>
      <c r="Y16" s="1187" t="s">
        <v>273</v>
      </c>
      <c r="Z16" s="1305" t="s">
        <v>272</v>
      </c>
      <c r="AA16" s="1306"/>
      <c r="AB16" s="1295"/>
      <c r="AC16" s="1317"/>
      <c r="AD16" s="719" t="s">
        <v>579</v>
      </c>
      <c r="AE16" s="719" t="s">
        <v>6</v>
      </c>
      <c r="AF16" s="1187" t="s">
        <v>273</v>
      </c>
      <c r="AG16" s="1305" t="s">
        <v>272</v>
      </c>
      <c r="AH16" s="1306"/>
      <c r="AI16" s="1295"/>
      <c r="AJ16" s="1317"/>
      <c r="AK16" s="719" t="s">
        <v>579</v>
      </c>
      <c r="AL16" s="719" t="s">
        <v>6</v>
      </c>
      <c r="AM16" s="1187" t="s">
        <v>273</v>
      </c>
      <c r="AN16" s="1305" t="s">
        <v>272</v>
      </c>
      <c r="AO16" s="1306"/>
      <c r="AP16" s="1295"/>
      <c r="AQ16" s="1317"/>
      <c r="AR16" s="719" t="s">
        <v>579</v>
      </c>
      <c r="AS16" s="719" t="s">
        <v>6</v>
      </c>
      <c r="AT16" s="1187" t="s">
        <v>273</v>
      </c>
      <c r="AU16" s="1305" t="s">
        <v>272</v>
      </c>
      <c r="AV16" s="1306"/>
      <c r="AW16" s="1295"/>
      <c r="AX16" s="1309"/>
      <c r="AY16" s="1227"/>
    </row>
    <row r="17" spans="1:64">
      <c r="J17" s="943"/>
      <c r="K17" s="538">
        <v>1</v>
      </c>
      <c r="L17" s="616" t="s">
        <v>92</v>
      </c>
      <c r="M17" s="616" t="s">
        <v>48</v>
      </c>
      <c r="N17" s="618" t="str">
        <f ca="1">OFFSET(N17,0,-1)</f>
        <v>2</v>
      </c>
      <c r="O17" s="973">
        <f ca="1">OFFSET(O17,0,-1)+1</f>
        <v>3</v>
      </c>
      <c r="P17" s="973">
        <f ca="1">OFFSET(P17,0,-1)+1</f>
        <v>4</v>
      </c>
      <c r="Q17" s="973">
        <f ca="1">OFFSET(Q17,0,-1)+1</f>
        <v>5</v>
      </c>
      <c r="R17" s="973">
        <f ca="1">OFFSET(R17,0,-1)+1</f>
        <v>6</v>
      </c>
      <c r="S17" s="1298">
        <f ca="1">OFFSET(S17,0,-1)+1</f>
        <v>7</v>
      </c>
      <c r="T17" s="1298"/>
      <c r="U17" s="973">
        <f ca="1">OFFSET(U17,0,-2)+1</f>
        <v>8</v>
      </c>
      <c r="V17" s="1185">
        <f ca="1">OFFSET(V17,0,-1)+1</f>
        <v>9</v>
      </c>
      <c r="W17" s="1185">
        <f ca="1">OFFSET(W17,0,-1)+1</f>
        <v>10</v>
      </c>
      <c r="X17" s="1185">
        <f ca="1">OFFSET(X17,0,-1)+1</f>
        <v>11</v>
      </c>
      <c r="Y17" s="1185">
        <f ca="1">OFFSET(Y17,0,-1)+1</f>
        <v>12</v>
      </c>
      <c r="Z17" s="1298">
        <f ca="1">OFFSET(Z17,0,-1)+1</f>
        <v>13</v>
      </c>
      <c r="AA17" s="1298"/>
      <c r="AB17" s="1185">
        <f ca="1">OFFSET(AB17,0,-2)+1</f>
        <v>14</v>
      </c>
      <c r="AC17" s="1185">
        <f ca="1">OFFSET(AC17,0,-1)+1</f>
        <v>15</v>
      </c>
      <c r="AD17" s="1185">
        <f ca="1">OFFSET(AD17,0,-1)+1</f>
        <v>16</v>
      </c>
      <c r="AE17" s="1185">
        <f ca="1">OFFSET(AE17,0,-1)+1</f>
        <v>17</v>
      </c>
      <c r="AF17" s="1185">
        <f ca="1">OFFSET(AF17,0,-1)+1</f>
        <v>18</v>
      </c>
      <c r="AG17" s="1298">
        <f ca="1">OFFSET(AG17,0,-1)+1</f>
        <v>19</v>
      </c>
      <c r="AH17" s="1298"/>
      <c r="AI17" s="1185">
        <f ca="1">OFFSET(AI17,0,-2)+1</f>
        <v>20</v>
      </c>
      <c r="AJ17" s="1185">
        <f ca="1">OFFSET(AJ17,0,-1)+1</f>
        <v>21</v>
      </c>
      <c r="AK17" s="1185">
        <f ca="1">OFFSET(AK17,0,-1)+1</f>
        <v>22</v>
      </c>
      <c r="AL17" s="1185">
        <f ca="1">OFFSET(AL17,0,-1)+1</f>
        <v>23</v>
      </c>
      <c r="AM17" s="1185">
        <f ca="1">OFFSET(AM17,0,-1)+1</f>
        <v>24</v>
      </c>
      <c r="AN17" s="1298">
        <f ca="1">OFFSET(AN17,0,-1)+1</f>
        <v>25</v>
      </c>
      <c r="AO17" s="1298"/>
      <c r="AP17" s="1185">
        <f ca="1">OFFSET(AP17,0,-2)+1</f>
        <v>26</v>
      </c>
      <c r="AQ17" s="1185">
        <f ca="1">OFFSET(AQ17,0,-1)+1</f>
        <v>27</v>
      </c>
      <c r="AR17" s="1185">
        <f ca="1">OFFSET(AR17,0,-1)+1</f>
        <v>28</v>
      </c>
      <c r="AS17" s="1185">
        <f ca="1">OFFSET(AS17,0,-1)+1</f>
        <v>29</v>
      </c>
      <c r="AT17" s="1185">
        <f ca="1">OFFSET(AT17,0,-1)+1</f>
        <v>30</v>
      </c>
      <c r="AU17" s="1298">
        <f ca="1">OFFSET(AU17,0,-1)+1</f>
        <v>31</v>
      </c>
      <c r="AV17" s="1298"/>
      <c r="AW17" s="1185">
        <f ca="1">OFFSET(AW17,0,-2)+1</f>
        <v>32</v>
      </c>
      <c r="AX17" s="618">
        <f ca="1">OFFSET(AX17,0,-1)</f>
        <v>32</v>
      </c>
      <c r="AY17" s="973">
        <f ca="1">OFFSET(AY17,0,-1)+1</f>
        <v>33</v>
      </c>
    </row>
    <row r="18" spans="1:64" ht="22.5">
      <c r="A18" s="1281">
        <v>1</v>
      </c>
      <c r="B18" s="963"/>
      <c r="C18" s="963"/>
      <c r="D18" s="963"/>
      <c r="E18" s="929"/>
      <c r="F18" s="974"/>
      <c r="G18" s="974"/>
      <c r="H18" s="974"/>
      <c r="I18" s="931"/>
      <c r="J18" s="927"/>
      <c r="K18" s="911"/>
      <c r="L18" s="978">
        <f>mergeValue(A18)</f>
        <v>1</v>
      </c>
      <c r="M18" s="610" t="s">
        <v>19</v>
      </c>
      <c r="N18" s="615"/>
      <c r="O18" s="1282" t="str">
        <f>IF('Перечень тарифов'!J21="","","" &amp; 'Перечень тарифов'!J21 &amp; "")</f>
        <v>Тариф на тепловую энергию</v>
      </c>
      <c r="P18" s="1282"/>
      <c r="Q18" s="1282"/>
      <c r="R18" s="1282"/>
      <c r="S18" s="1282"/>
      <c r="T18" s="1282"/>
      <c r="U18" s="1282"/>
      <c r="V18" s="1282"/>
      <c r="W18" s="1282"/>
      <c r="X18" s="1282"/>
      <c r="Y18" s="1282"/>
      <c r="Z18" s="1282"/>
      <c r="AA18" s="1282"/>
      <c r="AB18" s="1282"/>
      <c r="AC18" s="1282"/>
      <c r="AD18" s="1282"/>
      <c r="AE18" s="1282"/>
      <c r="AF18" s="1282"/>
      <c r="AG18" s="1282"/>
      <c r="AH18" s="1282"/>
      <c r="AI18" s="1282"/>
      <c r="AJ18" s="1282"/>
      <c r="AK18" s="1282"/>
      <c r="AL18" s="1282"/>
      <c r="AM18" s="1282"/>
      <c r="AN18" s="1282"/>
      <c r="AO18" s="1282"/>
      <c r="AP18" s="1282"/>
      <c r="AQ18" s="1282"/>
      <c r="AR18" s="1282"/>
      <c r="AS18" s="1282"/>
      <c r="AT18" s="1282"/>
      <c r="AU18" s="1282"/>
      <c r="AV18" s="1282"/>
      <c r="AW18" s="1282"/>
      <c r="AX18" s="1282"/>
      <c r="AY18" s="1129" t="s">
        <v>718</v>
      </c>
      <c r="BA18" s="777"/>
      <c r="BB18" s="777" t="str">
        <f t="shared" ref="BB18:BB28" si="0">IF(M18="","",M18 )</f>
        <v>Наименование тарифа</v>
      </c>
      <c r="BC18" s="777"/>
      <c r="BD18" s="777"/>
      <c r="BE18" s="777"/>
      <c r="BK18" s="956"/>
      <c r="BL18" s="956"/>
    </row>
    <row r="19" spans="1:64" ht="22.5">
      <c r="A19" s="1281"/>
      <c r="B19" s="1281">
        <v>1</v>
      </c>
      <c r="C19" s="963"/>
      <c r="D19" s="963"/>
      <c r="E19" s="974"/>
      <c r="F19" s="974"/>
      <c r="G19" s="974"/>
      <c r="H19" s="974"/>
      <c r="I19" s="969"/>
      <c r="J19" s="902"/>
      <c r="K19" s="905"/>
      <c r="L19" s="978" t="str">
        <f>mergeValue(A19) &amp;"."&amp; mergeValue(B19)</f>
        <v>1.1</v>
      </c>
      <c r="M19" s="658" t="s">
        <v>15</v>
      </c>
      <c r="N19" s="615"/>
      <c r="O19" s="1282" t="str">
        <f>IF('Перечень тарифов'!N21="","","" &amp; 'Перечень тарифов'!N21 &amp; "")</f>
        <v>городской округ город Мантурово, городской округ город Мантурово (34714000);</v>
      </c>
      <c r="P19" s="1282"/>
      <c r="Q19" s="1282"/>
      <c r="R19" s="1282"/>
      <c r="S19" s="1282"/>
      <c r="T19" s="1282"/>
      <c r="U19" s="1282"/>
      <c r="V19" s="1282"/>
      <c r="W19" s="1282"/>
      <c r="X19" s="1282"/>
      <c r="Y19" s="1282"/>
      <c r="Z19" s="1282"/>
      <c r="AA19" s="1282"/>
      <c r="AB19" s="1282"/>
      <c r="AC19" s="1282"/>
      <c r="AD19" s="1282"/>
      <c r="AE19" s="1282"/>
      <c r="AF19" s="1282"/>
      <c r="AG19" s="1282"/>
      <c r="AH19" s="1282"/>
      <c r="AI19" s="1282"/>
      <c r="AJ19" s="1282"/>
      <c r="AK19" s="1282"/>
      <c r="AL19" s="1282"/>
      <c r="AM19" s="1282"/>
      <c r="AN19" s="1282"/>
      <c r="AO19" s="1282"/>
      <c r="AP19" s="1282"/>
      <c r="AQ19" s="1282"/>
      <c r="AR19" s="1282"/>
      <c r="AS19" s="1282"/>
      <c r="AT19" s="1282"/>
      <c r="AU19" s="1282"/>
      <c r="AV19" s="1282"/>
      <c r="AW19" s="1282"/>
      <c r="AX19" s="1282"/>
      <c r="AY19" s="1129" t="s">
        <v>459</v>
      </c>
      <c r="BA19" s="777"/>
      <c r="BB19" s="777" t="str">
        <f t="shared" si="0"/>
        <v>Территория действия тарифа</v>
      </c>
      <c r="BC19" s="777"/>
      <c r="BD19" s="777"/>
      <c r="BE19" s="777"/>
      <c r="BK19" s="956"/>
      <c r="BL19" s="956"/>
    </row>
    <row r="20" spans="1:64" ht="22.5">
      <c r="A20" s="1281"/>
      <c r="B20" s="1281"/>
      <c r="C20" s="1281">
        <v>1</v>
      </c>
      <c r="D20" s="963"/>
      <c r="E20" s="974"/>
      <c r="F20" s="974"/>
      <c r="G20" s="974"/>
      <c r="H20" s="974"/>
      <c r="I20" s="910"/>
      <c r="J20" s="902"/>
      <c r="K20" s="905"/>
      <c r="L20" s="978" t="str">
        <f>mergeValue(A20) &amp;"."&amp; mergeValue(B20)&amp;"."&amp; mergeValue(C20)</f>
        <v>1.1.1</v>
      </c>
      <c r="M20" s="659" t="s">
        <v>7</v>
      </c>
      <c r="N20" s="615"/>
      <c r="O20" s="1282" t="str">
        <f>IF('Перечень тарифов'!R21="","","" &amp; 'Перечень тарифов'!R21 &amp; "")</f>
        <v>НАО СВЕЗА Мантурово</v>
      </c>
      <c r="P20" s="1282"/>
      <c r="Q20" s="1282"/>
      <c r="R20" s="1282"/>
      <c r="S20" s="1282"/>
      <c r="T20" s="1282"/>
      <c r="U20" s="1282"/>
      <c r="V20" s="1282"/>
      <c r="W20" s="1282"/>
      <c r="X20" s="1282"/>
      <c r="Y20" s="1282"/>
      <c r="Z20" s="1282"/>
      <c r="AA20" s="1282"/>
      <c r="AB20" s="1282"/>
      <c r="AC20" s="1282"/>
      <c r="AD20" s="1282"/>
      <c r="AE20" s="1282"/>
      <c r="AF20" s="1282"/>
      <c r="AG20" s="1282"/>
      <c r="AH20" s="1282"/>
      <c r="AI20" s="1282"/>
      <c r="AJ20" s="1282"/>
      <c r="AK20" s="1282"/>
      <c r="AL20" s="1282"/>
      <c r="AM20" s="1282"/>
      <c r="AN20" s="1282"/>
      <c r="AO20" s="1282"/>
      <c r="AP20" s="1282"/>
      <c r="AQ20" s="1282"/>
      <c r="AR20" s="1282"/>
      <c r="AS20" s="1282"/>
      <c r="AT20" s="1282"/>
      <c r="AU20" s="1282"/>
      <c r="AV20" s="1282"/>
      <c r="AW20" s="1282"/>
      <c r="AX20" s="1282"/>
      <c r="AY20" s="1129" t="s">
        <v>600</v>
      </c>
      <c r="BA20" s="777"/>
      <c r="BB20" s="777" t="str">
        <f t="shared" si="0"/>
        <v xml:space="preserve">Наименование системы теплоснабжения </v>
      </c>
      <c r="BC20" s="777"/>
      <c r="BD20" s="777"/>
      <c r="BE20" s="777"/>
      <c r="BK20" s="956"/>
      <c r="BL20" s="956"/>
    </row>
    <row r="21" spans="1:64" ht="22.5">
      <c r="A21" s="1281"/>
      <c r="B21" s="1281"/>
      <c r="C21" s="1281"/>
      <c r="D21" s="1281">
        <v>1</v>
      </c>
      <c r="E21" s="974"/>
      <c r="F21" s="974"/>
      <c r="G21" s="974"/>
      <c r="H21" s="974"/>
      <c r="I21" s="910"/>
      <c r="J21" s="902"/>
      <c r="K21" s="905"/>
      <c r="L21" s="978" t="str">
        <f>mergeValue(A21) &amp;"."&amp; mergeValue(B21)&amp;"."&amp; mergeValue(C21)&amp;"."&amp; mergeValue(D21)</f>
        <v>1.1.1.1</v>
      </c>
      <c r="M21" s="660" t="s">
        <v>21</v>
      </c>
      <c r="N21" s="615"/>
      <c r="O21" s="1282" t="str">
        <f>IF('Перечень тарифов'!V21="","","" &amp; 'Перечень тарифов'!V21 &amp; "")</f>
        <v>НАО СВЕЗА Мантурово</v>
      </c>
      <c r="P21" s="1282"/>
      <c r="Q21" s="1282"/>
      <c r="R21" s="1282"/>
      <c r="S21" s="1282"/>
      <c r="T21" s="1282"/>
      <c r="U21" s="1282"/>
      <c r="V21" s="1282"/>
      <c r="W21" s="1282"/>
      <c r="X21" s="1282"/>
      <c r="Y21" s="1282"/>
      <c r="Z21" s="1282"/>
      <c r="AA21" s="1282"/>
      <c r="AB21" s="1282"/>
      <c r="AC21" s="1282"/>
      <c r="AD21" s="1282"/>
      <c r="AE21" s="1282"/>
      <c r="AF21" s="1282"/>
      <c r="AG21" s="1282"/>
      <c r="AH21" s="1282"/>
      <c r="AI21" s="1282"/>
      <c r="AJ21" s="1282"/>
      <c r="AK21" s="1282"/>
      <c r="AL21" s="1282"/>
      <c r="AM21" s="1282"/>
      <c r="AN21" s="1282"/>
      <c r="AO21" s="1282"/>
      <c r="AP21" s="1282"/>
      <c r="AQ21" s="1282"/>
      <c r="AR21" s="1282"/>
      <c r="AS21" s="1282"/>
      <c r="AT21" s="1282"/>
      <c r="AU21" s="1282"/>
      <c r="AV21" s="1282"/>
      <c r="AW21" s="1282"/>
      <c r="AX21" s="1282"/>
      <c r="AY21" s="1129" t="s">
        <v>601</v>
      </c>
      <c r="BA21" s="777"/>
      <c r="BB21" s="777" t="str">
        <f t="shared" si="0"/>
        <v xml:space="preserve">Источник тепловой энергии  </v>
      </c>
      <c r="BC21" s="777"/>
      <c r="BD21" s="777"/>
      <c r="BE21" s="777"/>
      <c r="BK21" s="956"/>
      <c r="BL21" s="956"/>
    </row>
    <row r="22" spans="1:64" ht="78.75">
      <c r="A22" s="1281"/>
      <c r="B22" s="1281"/>
      <c r="C22" s="1281"/>
      <c r="D22" s="1281"/>
      <c r="E22" s="1281">
        <v>1</v>
      </c>
      <c r="F22" s="974"/>
      <c r="G22" s="974"/>
      <c r="H22" s="963">
        <v>1</v>
      </c>
      <c r="I22" s="1281">
        <v>1</v>
      </c>
      <c r="J22" s="974"/>
      <c r="K22" s="913"/>
      <c r="L22" s="978" t="str">
        <f>mergeValue(A22) &amp;"."&amp; mergeValue(B22)&amp;"."&amp; mergeValue(C22)&amp;"."&amp; mergeValue(D22)&amp;"."&amp; mergeValue(E22)</f>
        <v>1.1.1.1.1</v>
      </c>
      <c r="M22" s="524" t="s">
        <v>8</v>
      </c>
      <c r="N22" s="615"/>
      <c r="O22" s="1283" t="s">
        <v>3</v>
      </c>
      <c r="P22" s="1283"/>
      <c r="Q22" s="1283"/>
      <c r="R22" s="1283"/>
      <c r="S22" s="1283"/>
      <c r="T22" s="1283"/>
      <c r="U22" s="1283"/>
      <c r="V22" s="1283"/>
      <c r="W22" s="1283"/>
      <c r="X22" s="1283"/>
      <c r="Y22" s="1283"/>
      <c r="Z22" s="1283"/>
      <c r="AA22" s="1283"/>
      <c r="AB22" s="1283"/>
      <c r="AC22" s="1283"/>
      <c r="AD22" s="1283"/>
      <c r="AE22" s="1283"/>
      <c r="AF22" s="1283"/>
      <c r="AG22" s="1283"/>
      <c r="AH22" s="1283"/>
      <c r="AI22" s="1283"/>
      <c r="AJ22" s="1283"/>
      <c r="AK22" s="1283"/>
      <c r="AL22" s="1283"/>
      <c r="AM22" s="1283"/>
      <c r="AN22" s="1283"/>
      <c r="AO22" s="1283"/>
      <c r="AP22" s="1283"/>
      <c r="AQ22" s="1283"/>
      <c r="AR22" s="1283"/>
      <c r="AS22" s="1283"/>
      <c r="AT22" s="1283"/>
      <c r="AU22" s="1283"/>
      <c r="AV22" s="1283"/>
      <c r="AW22" s="1283"/>
      <c r="AX22" s="1283"/>
      <c r="AY22" s="1129" t="s">
        <v>719</v>
      </c>
      <c r="BA22" s="777"/>
      <c r="BB22" s="777" t="str">
        <f t="shared" si="0"/>
        <v>Схема подключения теплопотребляющей установки к коллектору источника тепловой энергии</v>
      </c>
      <c r="BC22" s="777"/>
      <c r="BD22" s="777"/>
      <c r="BE22" s="777"/>
      <c r="BK22" s="956"/>
      <c r="BL22" s="956"/>
    </row>
    <row r="23" spans="1:64" ht="33.75">
      <c r="A23" s="1281"/>
      <c r="B23" s="1281"/>
      <c r="C23" s="1281"/>
      <c r="D23" s="1281"/>
      <c r="E23" s="1281"/>
      <c r="F23" s="1281">
        <v>1</v>
      </c>
      <c r="G23" s="963"/>
      <c r="H23" s="963"/>
      <c r="I23" s="1281"/>
      <c r="J23" s="1281">
        <v>1</v>
      </c>
      <c r="K23" s="914"/>
      <c r="L23" s="978" t="str">
        <f>mergeValue(A23) &amp;"."&amp; mergeValue(B23)&amp;"."&amp; mergeValue(C23)&amp;"."&amp; mergeValue(D23)&amp;"."&amp; mergeValue(E23)&amp;"."&amp; mergeValue(F23)</f>
        <v>1.1.1.1.1.1</v>
      </c>
      <c r="M23" s="525" t="s">
        <v>9</v>
      </c>
      <c r="N23" s="615"/>
      <c r="O23" s="1284" t="s">
        <v>303</v>
      </c>
      <c r="P23" s="1285"/>
      <c r="Q23" s="1285"/>
      <c r="R23" s="1285"/>
      <c r="S23" s="1285"/>
      <c r="T23" s="1285"/>
      <c r="U23" s="1285"/>
      <c r="V23" s="1285"/>
      <c r="W23" s="1285"/>
      <c r="X23" s="1285"/>
      <c r="Y23" s="1285"/>
      <c r="Z23" s="1285"/>
      <c r="AA23" s="1285"/>
      <c r="AB23" s="1285"/>
      <c r="AC23" s="1285"/>
      <c r="AD23" s="1285"/>
      <c r="AE23" s="1285"/>
      <c r="AF23" s="1285"/>
      <c r="AG23" s="1285"/>
      <c r="AH23" s="1285"/>
      <c r="AI23" s="1285"/>
      <c r="AJ23" s="1285"/>
      <c r="AK23" s="1285"/>
      <c r="AL23" s="1285"/>
      <c r="AM23" s="1285"/>
      <c r="AN23" s="1285"/>
      <c r="AO23" s="1285"/>
      <c r="AP23" s="1285"/>
      <c r="AQ23" s="1285"/>
      <c r="AR23" s="1285"/>
      <c r="AS23" s="1285"/>
      <c r="AT23" s="1285"/>
      <c r="AU23" s="1285"/>
      <c r="AV23" s="1285"/>
      <c r="AW23" s="1285"/>
      <c r="AX23" s="1286"/>
      <c r="AY23" s="1129" t="s">
        <v>720</v>
      </c>
      <c r="BA23" s="777"/>
      <c r="BB23" s="777" t="str">
        <f t="shared" si="0"/>
        <v>Группа потребителей</v>
      </c>
      <c r="BC23" s="777"/>
      <c r="BD23" s="777"/>
      <c r="BE23" s="777"/>
      <c r="BK23" s="956"/>
      <c r="BL23" s="956"/>
    </row>
    <row r="24" spans="1:64" ht="122.1" customHeight="1">
      <c r="A24" s="1281"/>
      <c r="B24" s="1281"/>
      <c r="C24" s="1281"/>
      <c r="D24" s="1281"/>
      <c r="E24" s="1281"/>
      <c r="F24" s="1281"/>
      <c r="G24" s="963">
        <v>1</v>
      </c>
      <c r="H24" s="963"/>
      <c r="I24" s="1281"/>
      <c r="J24" s="1281"/>
      <c r="K24" s="914">
        <v>1</v>
      </c>
      <c r="L24" s="978" t="str">
        <f>mergeValue(A24) &amp;"."&amp; mergeValue(B24)&amp;"."&amp; mergeValue(C24)&amp;"."&amp; mergeValue(D24)&amp;"."&amp; mergeValue(E24)&amp;"."&amp; mergeValue(F24)&amp;"."&amp; mergeValue(G24)</f>
        <v>1.1.1.1.1.1.1</v>
      </c>
      <c r="M24" s="1088" t="s">
        <v>605</v>
      </c>
      <c r="N24" s="615"/>
      <c r="O24" s="649">
        <v>3698.94</v>
      </c>
      <c r="P24" s="726"/>
      <c r="Q24" s="1040"/>
      <c r="R24" s="1287" t="s">
        <v>1146</v>
      </c>
      <c r="S24" s="1289" t="s">
        <v>83</v>
      </c>
      <c r="T24" s="1287" t="s">
        <v>1756</v>
      </c>
      <c r="U24" s="1289" t="s">
        <v>83</v>
      </c>
      <c r="V24" s="649">
        <v>2263.09</v>
      </c>
      <c r="W24" s="726"/>
      <c r="X24" s="1040"/>
      <c r="Y24" s="1287" t="s">
        <v>1757</v>
      </c>
      <c r="Z24" s="1289" t="s">
        <v>83</v>
      </c>
      <c r="AA24" s="1287" t="s">
        <v>1758</v>
      </c>
      <c r="AB24" s="1289" t="s">
        <v>83</v>
      </c>
      <c r="AC24" s="649">
        <v>2236.7600000000002</v>
      </c>
      <c r="AD24" s="726"/>
      <c r="AE24" s="1040"/>
      <c r="AF24" s="1287" t="s">
        <v>1759</v>
      </c>
      <c r="AG24" s="1289" t="s">
        <v>83</v>
      </c>
      <c r="AH24" s="1287" t="s">
        <v>1760</v>
      </c>
      <c r="AI24" s="1289" t="s">
        <v>83</v>
      </c>
      <c r="AJ24" s="649">
        <v>1768.22</v>
      </c>
      <c r="AK24" s="726"/>
      <c r="AL24" s="1040"/>
      <c r="AM24" s="1287" t="s">
        <v>1761</v>
      </c>
      <c r="AN24" s="1289" t="s">
        <v>83</v>
      </c>
      <c r="AO24" s="1287" t="s">
        <v>1762</v>
      </c>
      <c r="AP24" s="1289" t="s">
        <v>83</v>
      </c>
      <c r="AQ24" s="649">
        <v>1787.97</v>
      </c>
      <c r="AR24" s="726"/>
      <c r="AS24" s="1040"/>
      <c r="AT24" s="1287" t="s">
        <v>1763</v>
      </c>
      <c r="AU24" s="1289" t="s">
        <v>83</v>
      </c>
      <c r="AV24" s="1287" t="s">
        <v>1147</v>
      </c>
      <c r="AW24" s="1289" t="s">
        <v>84</v>
      </c>
      <c r="AX24" s="726"/>
      <c r="AY24" s="1299" t="s">
        <v>721</v>
      </c>
      <c r="AZ24" s="956" t="str">
        <f>strCheckDate(O25:AX25)</f>
        <v/>
      </c>
      <c r="BA24" s="777"/>
      <c r="BB24" s="777" t="str">
        <f t="shared" si="0"/>
        <v>вода</v>
      </c>
      <c r="BC24" s="777"/>
      <c r="BD24" s="777"/>
      <c r="BE24" s="777"/>
      <c r="BK24" s="956"/>
      <c r="BL24" s="956"/>
    </row>
    <row r="25" spans="1:64" ht="11.45" hidden="1" customHeight="1">
      <c r="A25" s="1281"/>
      <c r="B25" s="1281"/>
      <c r="C25" s="1281"/>
      <c r="D25" s="1281"/>
      <c r="E25" s="1281"/>
      <c r="F25" s="1281"/>
      <c r="G25" s="963"/>
      <c r="H25" s="963"/>
      <c r="I25" s="1281"/>
      <c r="J25" s="1281"/>
      <c r="K25" s="914"/>
      <c r="L25" s="752"/>
      <c r="M25" s="615"/>
      <c r="N25" s="615"/>
      <c r="O25" s="726"/>
      <c r="P25" s="726"/>
      <c r="Q25" s="732" t="str">
        <f>R24 &amp; "-" &amp; T24</f>
        <v>01.01.2024-31.12.2024</v>
      </c>
      <c r="R25" s="1288"/>
      <c r="S25" s="1289"/>
      <c r="T25" s="1288"/>
      <c r="U25" s="1289"/>
      <c r="V25" s="726"/>
      <c r="W25" s="726"/>
      <c r="X25" s="732" t="str">
        <f>Y24 &amp; "-" &amp; AA24</f>
        <v>01.01.2025-31.12.2025</v>
      </c>
      <c r="Y25" s="1288"/>
      <c r="Z25" s="1289"/>
      <c r="AA25" s="1288"/>
      <c r="AB25" s="1289"/>
      <c r="AC25" s="726"/>
      <c r="AD25" s="726"/>
      <c r="AE25" s="732" t="str">
        <f>AF24 &amp; "-" &amp; AH24</f>
        <v>01.01.2026-31.12.2026</v>
      </c>
      <c r="AF25" s="1288"/>
      <c r="AG25" s="1289"/>
      <c r="AH25" s="1288"/>
      <c r="AI25" s="1289"/>
      <c r="AJ25" s="726"/>
      <c r="AK25" s="726"/>
      <c r="AL25" s="732" t="str">
        <f>AM24 &amp; "-" &amp; AO24</f>
        <v>01.01.2027-31.12.2027</v>
      </c>
      <c r="AM25" s="1288"/>
      <c r="AN25" s="1289"/>
      <c r="AO25" s="1288"/>
      <c r="AP25" s="1289"/>
      <c r="AQ25" s="726"/>
      <c r="AR25" s="726"/>
      <c r="AS25" s="732" t="str">
        <f>AT24 &amp; "-" &amp; AV24</f>
        <v>01.01.2028-31.12.2028</v>
      </c>
      <c r="AT25" s="1288"/>
      <c r="AU25" s="1289"/>
      <c r="AV25" s="1288"/>
      <c r="AW25" s="1289"/>
      <c r="AX25" s="726"/>
      <c r="AY25" s="1300"/>
      <c r="BA25" s="777"/>
      <c r="BB25" s="777" t="str">
        <f t="shared" si="0"/>
        <v/>
      </c>
      <c r="BC25" s="777"/>
      <c r="BD25" s="777"/>
      <c r="BE25" s="777"/>
      <c r="BK25" s="956"/>
      <c r="BL25" s="956"/>
    </row>
    <row r="26" spans="1:64" ht="15" customHeight="1">
      <c r="A26" s="1281"/>
      <c r="B26" s="1281"/>
      <c r="C26" s="1281"/>
      <c r="D26" s="1281"/>
      <c r="E26" s="1281"/>
      <c r="F26" s="1281"/>
      <c r="G26" s="974"/>
      <c r="H26" s="963"/>
      <c r="I26" s="1281"/>
      <c r="J26" s="1281"/>
      <c r="K26" s="913"/>
      <c r="L26" s="654"/>
      <c r="M26" s="527" t="s">
        <v>24</v>
      </c>
      <c r="N26" s="954"/>
      <c r="O26" s="954"/>
      <c r="P26" s="954"/>
      <c r="Q26" s="954"/>
      <c r="R26" s="954"/>
      <c r="S26" s="954"/>
      <c r="T26" s="954"/>
      <c r="U26" s="954"/>
      <c r="V26" s="954"/>
      <c r="W26" s="954"/>
      <c r="X26" s="954"/>
      <c r="Y26" s="954"/>
      <c r="Z26" s="954"/>
      <c r="AA26" s="954"/>
      <c r="AB26" s="954"/>
      <c r="AC26" s="954"/>
      <c r="AD26" s="954"/>
      <c r="AE26" s="954"/>
      <c r="AF26" s="954"/>
      <c r="AG26" s="954"/>
      <c r="AH26" s="954"/>
      <c r="AI26" s="954"/>
      <c r="AJ26" s="954"/>
      <c r="AK26" s="954"/>
      <c r="AL26" s="954"/>
      <c r="AM26" s="954"/>
      <c r="AN26" s="954"/>
      <c r="AO26" s="954"/>
      <c r="AP26" s="954"/>
      <c r="AQ26" s="954"/>
      <c r="AR26" s="954"/>
      <c r="AS26" s="954"/>
      <c r="AT26" s="954"/>
      <c r="AU26" s="954"/>
      <c r="AV26" s="954"/>
      <c r="AW26" s="954"/>
      <c r="AX26" s="725"/>
      <c r="AY26" s="1301"/>
      <c r="BA26" s="777"/>
      <c r="BB26" s="777" t="str">
        <f t="shared" si="0"/>
        <v>Добавить вид теплоносителя (параметры теплоносителя)</v>
      </c>
      <c r="BC26" s="777"/>
      <c r="BD26" s="777"/>
      <c r="BE26" s="777"/>
      <c r="BK26" s="956"/>
      <c r="BL26" s="956"/>
    </row>
    <row r="27" spans="1:64" ht="15" customHeight="1">
      <c r="A27" s="1281"/>
      <c r="B27" s="1281"/>
      <c r="C27" s="1281"/>
      <c r="D27" s="1281"/>
      <c r="E27" s="1281"/>
      <c r="F27" s="974"/>
      <c r="G27" s="974"/>
      <c r="H27" s="963"/>
      <c r="I27" s="1281"/>
      <c r="J27" s="974"/>
      <c r="K27" s="913"/>
      <c r="L27" s="654"/>
      <c r="M27" s="526" t="s">
        <v>10</v>
      </c>
      <c r="N27" s="954"/>
      <c r="O27" s="954"/>
      <c r="P27" s="954"/>
      <c r="Q27" s="954"/>
      <c r="R27" s="954"/>
      <c r="S27" s="954"/>
      <c r="T27" s="954"/>
      <c r="U27" s="953"/>
      <c r="V27" s="954"/>
      <c r="W27" s="954"/>
      <c r="X27" s="954"/>
      <c r="Y27" s="954"/>
      <c r="Z27" s="954"/>
      <c r="AA27" s="954"/>
      <c r="AB27" s="953"/>
      <c r="AC27" s="954"/>
      <c r="AD27" s="954"/>
      <c r="AE27" s="954"/>
      <c r="AF27" s="954"/>
      <c r="AG27" s="954"/>
      <c r="AH27" s="954"/>
      <c r="AI27" s="953"/>
      <c r="AJ27" s="954"/>
      <c r="AK27" s="954"/>
      <c r="AL27" s="954"/>
      <c r="AM27" s="954"/>
      <c r="AN27" s="954"/>
      <c r="AO27" s="954"/>
      <c r="AP27" s="953"/>
      <c r="AQ27" s="954"/>
      <c r="AR27" s="954"/>
      <c r="AS27" s="954"/>
      <c r="AT27" s="954"/>
      <c r="AU27" s="954"/>
      <c r="AV27" s="954"/>
      <c r="AW27" s="953"/>
      <c r="AX27" s="954"/>
      <c r="AY27" s="634"/>
      <c r="BA27" s="777"/>
      <c r="BB27" s="777" t="str">
        <f t="shared" si="0"/>
        <v>Добавить группу потребителей</v>
      </c>
      <c r="BC27" s="777"/>
      <c r="BD27" s="777"/>
      <c r="BE27" s="777"/>
      <c r="BK27" s="956"/>
      <c r="BL27" s="956"/>
    </row>
    <row r="28" spans="1:64" ht="15" customHeight="1">
      <c r="A28" s="1281"/>
      <c r="B28" s="1281"/>
      <c r="C28" s="1281"/>
      <c r="D28" s="1281"/>
      <c r="E28" s="912"/>
      <c r="F28" s="974"/>
      <c r="G28" s="974"/>
      <c r="H28" s="974"/>
      <c r="I28" s="927"/>
      <c r="J28" s="942"/>
      <c r="K28" s="911"/>
      <c r="L28" s="654"/>
      <c r="M28" s="949" t="s">
        <v>11</v>
      </c>
      <c r="N28" s="954"/>
      <c r="O28" s="954"/>
      <c r="P28" s="954"/>
      <c r="Q28" s="954"/>
      <c r="R28" s="954"/>
      <c r="S28" s="954"/>
      <c r="T28" s="954"/>
      <c r="U28" s="953"/>
      <c r="V28" s="954"/>
      <c r="W28" s="954"/>
      <c r="X28" s="954"/>
      <c r="Y28" s="954"/>
      <c r="Z28" s="954"/>
      <c r="AA28" s="954"/>
      <c r="AB28" s="953"/>
      <c r="AC28" s="954"/>
      <c r="AD28" s="954"/>
      <c r="AE28" s="954"/>
      <c r="AF28" s="954"/>
      <c r="AG28" s="954"/>
      <c r="AH28" s="954"/>
      <c r="AI28" s="953"/>
      <c r="AJ28" s="954"/>
      <c r="AK28" s="954"/>
      <c r="AL28" s="954"/>
      <c r="AM28" s="954"/>
      <c r="AN28" s="954"/>
      <c r="AO28" s="954"/>
      <c r="AP28" s="953"/>
      <c r="AQ28" s="954"/>
      <c r="AR28" s="954"/>
      <c r="AS28" s="954"/>
      <c r="AT28" s="954"/>
      <c r="AU28" s="954"/>
      <c r="AV28" s="954"/>
      <c r="AW28" s="953"/>
      <c r="AX28" s="954"/>
      <c r="AY28" s="634"/>
      <c r="BA28" s="777"/>
      <c r="BB28" s="777" t="str">
        <f t="shared" si="0"/>
        <v>Добавить схему подключения</v>
      </c>
      <c r="BC28" s="777"/>
      <c r="BD28" s="777"/>
      <c r="BE28" s="777"/>
      <c r="BK28" s="956"/>
      <c r="BL28" s="956"/>
    </row>
    <row r="29" spans="1:64" ht="11.25">
      <c r="A29" s="938"/>
      <c r="B29" s="938"/>
      <c r="C29" s="938"/>
      <c r="D29" s="938"/>
      <c r="E29" s="938"/>
      <c r="F29" s="938"/>
      <c r="G29" s="938"/>
      <c r="H29" s="938"/>
      <c r="I29" s="938"/>
      <c r="J29" s="938"/>
      <c r="K29" s="938"/>
      <c r="AZ29" s="938"/>
      <c r="BA29" s="938"/>
      <c r="BB29" s="938"/>
      <c r="BC29" s="938"/>
      <c r="BD29" s="938"/>
      <c r="BE29" s="938"/>
      <c r="BF29" s="938"/>
      <c r="BG29" s="938"/>
      <c r="BH29" s="938"/>
      <c r="BI29" s="938"/>
      <c r="BJ29" s="938"/>
    </row>
    <row r="30" spans="1:64" ht="90" customHeight="1">
      <c r="L30" s="1">
        <v>1</v>
      </c>
      <c r="M30" s="1274" t="s">
        <v>722</v>
      </c>
      <c r="N30" s="1274"/>
      <c r="O30" s="1274"/>
      <c r="P30" s="1274"/>
      <c r="Q30" s="1274"/>
      <c r="R30" s="1274"/>
      <c r="S30" s="1274"/>
      <c r="T30" s="1274"/>
      <c r="U30" s="1274"/>
      <c r="V30" s="1274"/>
      <c r="W30" s="1274"/>
      <c r="X30" s="1274"/>
      <c r="Y30" s="1274"/>
      <c r="Z30" s="1274"/>
      <c r="AA30" s="1274"/>
      <c r="AB30" s="1274"/>
      <c r="AC30" s="1274"/>
      <c r="AD30" s="1274"/>
      <c r="AE30" s="1274"/>
      <c r="AF30" s="1274"/>
      <c r="AG30" s="1274"/>
      <c r="AH30" s="1274"/>
      <c r="AI30" s="1274"/>
      <c r="AJ30" s="1274"/>
      <c r="AK30" s="1274"/>
      <c r="AL30" s="1274"/>
      <c r="AM30" s="1274"/>
      <c r="AN30" s="1274"/>
      <c r="AO30" s="1274"/>
      <c r="AP30" s="1274"/>
      <c r="AQ30" s="1274"/>
      <c r="AR30" s="1274"/>
      <c r="AS30" s="1274"/>
      <c r="AT30" s="1274"/>
      <c r="AU30" s="1274"/>
      <c r="AV30" s="1274"/>
      <c r="AW30" s="1274"/>
      <c r="AX30" s="1274"/>
      <c r="AY30" s="1274"/>
    </row>
  </sheetData>
  <sheetProtection algorithmName="SHA-512" hashValue="OJrgqNi0OZdKAQPziDLQAsM3mkfa3tuY2bGEnKNTTNa869HXVuLjJ1wQ5hjVvKtvVqEowifDG3TwaOzIQhWY4g==" saltValue="fftZGMWuft3qnjJYi1nFng==" spinCount="100000" sheet="1" objects="1" scenarios="1" formatColumns="0" formatRows="0"/>
  <dataConsolidate/>
  <mergeCells count="87">
    <mergeCell ref="AY24:AY26"/>
    <mergeCell ref="M30:AY30"/>
    <mergeCell ref="O21:AX21"/>
    <mergeCell ref="E22:E27"/>
    <mergeCell ref="I22:I27"/>
    <mergeCell ref="O22:AX22"/>
    <mergeCell ref="F23:F26"/>
    <mergeCell ref="J23:J26"/>
    <mergeCell ref="O23:AX23"/>
    <mergeCell ref="R24:R25"/>
    <mergeCell ref="S24:S25"/>
    <mergeCell ref="T24:T25"/>
    <mergeCell ref="AM24:AM25"/>
    <mergeCell ref="AN24:AN25"/>
    <mergeCell ref="AO24:AO25"/>
    <mergeCell ref="AP24:AP25"/>
    <mergeCell ref="S17:T17"/>
    <mergeCell ref="A18:A28"/>
    <mergeCell ref="O18:AX18"/>
    <mergeCell ref="B19:B28"/>
    <mergeCell ref="O19:AX19"/>
    <mergeCell ref="C20:C28"/>
    <mergeCell ref="O20:AX20"/>
    <mergeCell ref="D21:D28"/>
    <mergeCell ref="U24:U25"/>
    <mergeCell ref="AB24:AB25"/>
    <mergeCell ref="AG17:AH17"/>
    <mergeCell ref="AF24:AF25"/>
    <mergeCell ref="AG24:AG25"/>
    <mergeCell ref="AH24:AH25"/>
    <mergeCell ref="AI24:AI25"/>
    <mergeCell ref="AN17:AO17"/>
    <mergeCell ref="O12:U12"/>
    <mergeCell ref="L13:AX13"/>
    <mergeCell ref="AY13:AY16"/>
    <mergeCell ref="L14:L16"/>
    <mergeCell ref="M14:M16"/>
    <mergeCell ref="O14:T14"/>
    <mergeCell ref="U14:U16"/>
    <mergeCell ref="AX14:AX16"/>
    <mergeCell ref="O15:O16"/>
    <mergeCell ref="P15:Q15"/>
    <mergeCell ref="R15:T15"/>
    <mergeCell ref="S16:T16"/>
    <mergeCell ref="V14:AA14"/>
    <mergeCell ref="AB14:AB16"/>
    <mergeCell ref="V15:V16"/>
    <mergeCell ref="W15:X15"/>
    <mergeCell ref="L11:M11"/>
    <mergeCell ref="L5:T5"/>
    <mergeCell ref="O7:T7"/>
    <mergeCell ref="O8:T8"/>
    <mergeCell ref="O9:T9"/>
    <mergeCell ref="O10:T10"/>
    <mergeCell ref="AC12:AI12"/>
    <mergeCell ref="Y15:AA15"/>
    <mergeCell ref="Z16:AA16"/>
    <mergeCell ref="Z17:AA17"/>
    <mergeCell ref="Y24:Y25"/>
    <mergeCell ref="Z24:Z25"/>
    <mergeCell ref="AA24:AA25"/>
    <mergeCell ref="V12:AB12"/>
    <mergeCell ref="AC14:AH14"/>
    <mergeCell ref="AI14:AI16"/>
    <mergeCell ref="AC15:AC16"/>
    <mergeCell ref="AD15:AE15"/>
    <mergeCell ref="AF15:AH15"/>
    <mergeCell ref="AG16:AH16"/>
    <mergeCell ref="AQ12:AW12"/>
    <mergeCell ref="AJ14:AO14"/>
    <mergeCell ref="AP14:AP16"/>
    <mergeCell ref="AJ15:AJ16"/>
    <mergeCell ref="AK15:AL15"/>
    <mergeCell ref="AM15:AO15"/>
    <mergeCell ref="AN16:AO16"/>
    <mergeCell ref="AJ12:AP12"/>
    <mergeCell ref="AQ14:AV14"/>
    <mergeCell ref="AW14:AW16"/>
    <mergeCell ref="AQ15:AQ16"/>
    <mergeCell ref="AR15:AS15"/>
    <mergeCell ref="AT15:AV15"/>
    <mergeCell ref="AU16:AV16"/>
    <mergeCell ref="AU17:AV17"/>
    <mergeCell ref="AT24:AT25"/>
    <mergeCell ref="AU24:AU25"/>
    <mergeCell ref="AV24:AV25"/>
    <mergeCell ref="AW24:AW25"/>
  </mergeCells>
  <dataValidations count="11">
    <dataValidation allowBlank="1" sqref="WWV983062:WXG983068 KJ65558:KU65564 UF65558:UQ65564 AEB65558:AEM65564 ANX65558:AOI65564 AXT65558:AYE65564 BHP65558:BIA65564 BRL65558:BRW65564 CBH65558:CBS65564 CLD65558:CLO65564 CUZ65558:CVK65564 DEV65558:DFG65564 DOR65558:DPC65564 DYN65558:DYY65564 EIJ65558:EIU65564 ESF65558:ESQ65564 FCB65558:FCM65564 FLX65558:FMI65564 FVT65558:FWE65564 GFP65558:GGA65564 GPL65558:GPW65564 GZH65558:GZS65564 HJD65558:HJO65564 HSZ65558:HTK65564 ICV65558:IDG65564 IMR65558:INC65564 IWN65558:IWY65564 JGJ65558:JGU65564 JQF65558:JQQ65564 KAB65558:KAM65564 KJX65558:KKI65564 KTT65558:KUE65564 LDP65558:LEA65564 LNL65558:LNW65564 LXH65558:LXS65564 MHD65558:MHO65564 MQZ65558:MRK65564 NAV65558:NBG65564 NKR65558:NLC65564 NUN65558:NUY65564 OEJ65558:OEU65564 OOF65558:OOQ65564 OYB65558:OYM65564 PHX65558:PII65564 PRT65558:PSE65564 QBP65558:QCA65564 QLL65558:QLW65564 QVH65558:QVS65564 RFD65558:RFO65564 ROZ65558:RPK65564 RYV65558:RZG65564 SIR65558:SJC65564 SSN65558:SSY65564 TCJ65558:TCU65564 TMF65558:TMQ65564 TWB65558:TWM65564 UFX65558:UGI65564 UPT65558:UQE65564 UZP65558:VAA65564 VJL65558:VJW65564 VTH65558:VTS65564 WDD65558:WDO65564 WMZ65558:WNK65564 WWV65558:WXG65564 KJ131094:KU131100 UF131094:UQ131100 AEB131094:AEM131100 ANX131094:AOI131100 AXT131094:AYE131100 BHP131094:BIA131100 BRL131094:BRW131100 CBH131094:CBS131100 CLD131094:CLO131100 CUZ131094:CVK131100 DEV131094:DFG131100 DOR131094:DPC131100 DYN131094:DYY131100 EIJ131094:EIU131100 ESF131094:ESQ131100 FCB131094:FCM131100 FLX131094:FMI131100 FVT131094:FWE131100 GFP131094:GGA131100 GPL131094:GPW131100 GZH131094:GZS131100 HJD131094:HJO131100 HSZ131094:HTK131100 ICV131094:IDG131100 IMR131094:INC131100 IWN131094:IWY131100 JGJ131094:JGU131100 JQF131094:JQQ131100 KAB131094:KAM131100 KJX131094:KKI131100 KTT131094:KUE131100 LDP131094:LEA131100 LNL131094:LNW131100 LXH131094:LXS131100 MHD131094:MHO131100 MQZ131094:MRK131100 NAV131094:NBG131100 NKR131094:NLC131100 NUN131094:NUY131100 OEJ131094:OEU131100 OOF131094:OOQ131100 OYB131094:OYM131100 PHX131094:PII131100 PRT131094:PSE131100 QBP131094:QCA131100 QLL131094:QLW131100 QVH131094:QVS131100 RFD131094:RFO131100 ROZ131094:RPK131100 RYV131094:RZG131100 SIR131094:SJC131100 SSN131094:SSY131100 TCJ131094:TCU131100 TMF131094:TMQ131100 TWB131094:TWM131100 UFX131094:UGI131100 UPT131094:UQE131100 UZP131094:VAA131100 VJL131094:VJW131100 VTH131094:VTS131100 WDD131094:WDO131100 WMZ131094:WNK131100 WWV131094:WXG131100 KJ196630:KU196636 UF196630:UQ196636 AEB196630:AEM196636 ANX196630:AOI196636 AXT196630:AYE196636 BHP196630:BIA196636 BRL196630:BRW196636 CBH196630:CBS196636 CLD196630:CLO196636 CUZ196630:CVK196636 DEV196630:DFG196636 DOR196630:DPC196636 DYN196630:DYY196636 EIJ196630:EIU196636 ESF196630:ESQ196636 FCB196630:FCM196636 FLX196630:FMI196636 FVT196630:FWE196636 GFP196630:GGA196636 GPL196630:GPW196636 GZH196630:GZS196636 HJD196630:HJO196636 HSZ196630:HTK196636 ICV196630:IDG196636 IMR196630:INC196636 IWN196630:IWY196636 JGJ196630:JGU196636 JQF196630:JQQ196636 KAB196630:KAM196636 KJX196630:KKI196636 KTT196630:KUE196636 LDP196630:LEA196636 LNL196630:LNW196636 LXH196630:LXS196636 MHD196630:MHO196636 MQZ196630:MRK196636 NAV196630:NBG196636 NKR196630:NLC196636 NUN196630:NUY196636 OEJ196630:OEU196636 OOF196630:OOQ196636 OYB196630:OYM196636 PHX196630:PII196636 PRT196630:PSE196636 QBP196630:QCA196636 QLL196630:QLW196636 QVH196630:QVS196636 RFD196630:RFO196636 ROZ196630:RPK196636 RYV196630:RZG196636 SIR196630:SJC196636 SSN196630:SSY196636 TCJ196630:TCU196636 TMF196630:TMQ196636 TWB196630:TWM196636 UFX196630:UGI196636 UPT196630:UQE196636 UZP196630:VAA196636 VJL196630:VJW196636 VTH196630:VTS196636 WDD196630:WDO196636 WMZ196630:WNK196636 WWV196630:WXG196636 KJ262166:KU262172 UF262166:UQ262172 AEB262166:AEM262172 ANX262166:AOI262172 AXT262166:AYE262172 BHP262166:BIA262172 BRL262166:BRW262172 CBH262166:CBS262172 CLD262166:CLO262172 CUZ262166:CVK262172 DEV262166:DFG262172 DOR262166:DPC262172 DYN262166:DYY262172 EIJ262166:EIU262172 ESF262166:ESQ262172 FCB262166:FCM262172 FLX262166:FMI262172 FVT262166:FWE262172 GFP262166:GGA262172 GPL262166:GPW262172 GZH262166:GZS262172 HJD262166:HJO262172 HSZ262166:HTK262172 ICV262166:IDG262172 IMR262166:INC262172 IWN262166:IWY262172 JGJ262166:JGU262172 JQF262166:JQQ262172 KAB262166:KAM262172 KJX262166:KKI262172 KTT262166:KUE262172 LDP262166:LEA262172 LNL262166:LNW262172 LXH262166:LXS262172 MHD262166:MHO262172 MQZ262166:MRK262172 NAV262166:NBG262172 NKR262166:NLC262172 NUN262166:NUY262172 OEJ262166:OEU262172 OOF262166:OOQ262172 OYB262166:OYM262172 PHX262166:PII262172 PRT262166:PSE262172 QBP262166:QCA262172 QLL262166:QLW262172 QVH262166:QVS262172 RFD262166:RFO262172 ROZ262166:RPK262172 RYV262166:RZG262172 SIR262166:SJC262172 SSN262166:SSY262172 TCJ262166:TCU262172 TMF262166:TMQ262172 TWB262166:TWM262172 UFX262166:UGI262172 UPT262166:UQE262172 UZP262166:VAA262172 VJL262166:VJW262172 VTH262166:VTS262172 WDD262166:WDO262172 WMZ262166:WNK262172 WWV262166:WXG262172 KJ327702:KU327708 UF327702:UQ327708 AEB327702:AEM327708 ANX327702:AOI327708 AXT327702:AYE327708 BHP327702:BIA327708 BRL327702:BRW327708 CBH327702:CBS327708 CLD327702:CLO327708 CUZ327702:CVK327708 DEV327702:DFG327708 DOR327702:DPC327708 DYN327702:DYY327708 EIJ327702:EIU327708 ESF327702:ESQ327708 FCB327702:FCM327708 FLX327702:FMI327708 FVT327702:FWE327708 GFP327702:GGA327708 GPL327702:GPW327708 GZH327702:GZS327708 HJD327702:HJO327708 HSZ327702:HTK327708 ICV327702:IDG327708 IMR327702:INC327708 IWN327702:IWY327708 JGJ327702:JGU327708 JQF327702:JQQ327708 KAB327702:KAM327708 KJX327702:KKI327708 KTT327702:KUE327708 LDP327702:LEA327708 LNL327702:LNW327708 LXH327702:LXS327708 MHD327702:MHO327708 MQZ327702:MRK327708 NAV327702:NBG327708 NKR327702:NLC327708 NUN327702:NUY327708 OEJ327702:OEU327708 OOF327702:OOQ327708 OYB327702:OYM327708 PHX327702:PII327708 PRT327702:PSE327708 QBP327702:QCA327708 QLL327702:QLW327708 QVH327702:QVS327708 RFD327702:RFO327708 ROZ327702:RPK327708 RYV327702:RZG327708 SIR327702:SJC327708 SSN327702:SSY327708 TCJ327702:TCU327708 TMF327702:TMQ327708 TWB327702:TWM327708 UFX327702:UGI327708 UPT327702:UQE327708 UZP327702:VAA327708 VJL327702:VJW327708 VTH327702:VTS327708 WDD327702:WDO327708 WMZ327702:WNK327708 WWV327702:WXG327708 KJ393238:KU393244 UF393238:UQ393244 AEB393238:AEM393244 ANX393238:AOI393244 AXT393238:AYE393244 BHP393238:BIA393244 BRL393238:BRW393244 CBH393238:CBS393244 CLD393238:CLO393244 CUZ393238:CVK393244 DEV393238:DFG393244 DOR393238:DPC393244 DYN393238:DYY393244 EIJ393238:EIU393244 ESF393238:ESQ393244 FCB393238:FCM393244 FLX393238:FMI393244 FVT393238:FWE393244 GFP393238:GGA393244 GPL393238:GPW393244 GZH393238:GZS393244 HJD393238:HJO393244 HSZ393238:HTK393244 ICV393238:IDG393244 IMR393238:INC393244 IWN393238:IWY393244 JGJ393238:JGU393244 JQF393238:JQQ393244 KAB393238:KAM393244 KJX393238:KKI393244 KTT393238:KUE393244 LDP393238:LEA393244 LNL393238:LNW393244 LXH393238:LXS393244 MHD393238:MHO393244 MQZ393238:MRK393244 NAV393238:NBG393244 NKR393238:NLC393244 NUN393238:NUY393244 OEJ393238:OEU393244 OOF393238:OOQ393244 OYB393238:OYM393244 PHX393238:PII393244 PRT393238:PSE393244 QBP393238:QCA393244 QLL393238:QLW393244 QVH393238:QVS393244 RFD393238:RFO393244 ROZ393238:RPK393244 RYV393238:RZG393244 SIR393238:SJC393244 SSN393238:SSY393244 TCJ393238:TCU393244 TMF393238:TMQ393244 TWB393238:TWM393244 UFX393238:UGI393244 UPT393238:UQE393244 UZP393238:VAA393244 VJL393238:VJW393244 VTH393238:VTS393244 WDD393238:WDO393244 WMZ393238:WNK393244 WWV393238:WXG393244 KJ458774:KU458780 UF458774:UQ458780 AEB458774:AEM458780 ANX458774:AOI458780 AXT458774:AYE458780 BHP458774:BIA458780 BRL458774:BRW458780 CBH458774:CBS458780 CLD458774:CLO458780 CUZ458774:CVK458780 DEV458774:DFG458780 DOR458774:DPC458780 DYN458774:DYY458780 EIJ458774:EIU458780 ESF458774:ESQ458780 FCB458774:FCM458780 FLX458774:FMI458780 FVT458774:FWE458780 GFP458774:GGA458780 GPL458774:GPW458780 GZH458774:GZS458780 HJD458774:HJO458780 HSZ458774:HTK458780 ICV458774:IDG458780 IMR458774:INC458780 IWN458774:IWY458780 JGJ458774:JGU458780 JQF458774:JQQ458780 KAB458774:KAM458780 KJX458774:KKI458780 KTT458774:KUE458780 LDP458774:LEA458780 LNL458774:LNW458780 LXH458774:LXS458780 MHD458774:MHO458780 MQZ458774:MRK458780 NAV458774:NBG458780 NKR458774:NLC458780 NUN458774:NUY458780 OEJ458774:OEU458780 OOF458774:OOQ458780 OYB458774:OYM458780 PHX458774:PII458780 PRT458774:PSE458780 QBP458774:QCA458780 QLL458774:QLW458780 QVH458774:QVS458780 RFD458774:RFO458780 ROZ458774:RPK458780 RYV458774:RZG458780 SIR458774:SJC458780 SSN458774:SSY458780 TCJ458774:TCU458780 TMF458774:TMQ458780 TWB458774:TWM458780 UFX458774:UGI458780 UPT458774:UQE458780 UZP458774:VAA458780 VJL458774:VJW458780 VTH458774:VTS458780 WDD458774:WDO458780 WMZ458774:WNK458780 WWV458774:WXG458780 KJ524310:KU524316 UF524310:UQ524316 AEB524310:AEM524316 ANX524310:AOI524316 AXT524310:AYE524316 BHP524310:BIA524316 BRL524310:BRW524316 CBH524310:CBS524316 CLD524310:CLO524316 CUZ524310:CVK524316 DEV524310:DFG524316 DOR524310:DPC524316 DYN524310:DYY524316 EIJ524310:EIU524316 ESF524310:ESQ524316 FCB524310:FCM524316 FLX524310:FMI524316 FVT524310:FWE524316 GFP524310:GGA524316 GPL524310:GPW524316 GZH524310:GZS524316 HJD524310:HJO524316 HSZ524310:HTK524316 ICV524310:IDG524316 IMR524310:INC524316 IWN524310:IWY524316 JGJ524310:JGU524316 JQF524310:JQQ524316 KAB524310:KAM524316 KJX524310:KKI524316 KTT524310:KUE524316 LDP524310:LEA524316 LNL524310:LNW524316 LXH524310:LXS524316 MHD524310:MHO524316 MQZ524310:MRK524316 NAV524310:NBG524316 NKR524310:NLC524316 NUN524310:NUY524316 OEJ524310:OEU524316 OOF524310:OOQ524316 OYB524310:OYM524316 PHX524310:PII524316 PRT524310:PSE524316 QBP524310:QCA524316 QLL524310:QLW524316 QVH524310:QVS524316 RFD524310:RFO524316 ROZ524310:RPK524316 RYV524310:RZG524316 SIR524310:SJC524316 SSN524310:SSY524316 TCJ524310:TCU524316 TMF524310:TMQ524316 TWB524310:TWM524316 UFX524310:UGI524316 UPT524310:UQE524316 UZP524310:VAA524316 VJL524310:VJW524316 VTH524310:VTS524316 WDD524310:WDO524316 WMZ524310:WNK524316 WWV524310:WXG524316 KJ589846:KU589852 UF589846:UQ589852 AEB589846:AEM589852 ANX589846:AOI589852 AXT589846:AYE589852 BHP589846:BIA589852 BRL589846:BRW589852 CBH589846:CBS589852 CLD589846:CLO589852 CUZ589846:CVK589852 DEV589846:DFG589852 DOR589846:DPC589852 DYN589846:DYY589852 EIJ589846:EIU589852 ESF589846:ESQ589852 FCB589846:FCM589852 FLX589846:FMI589852 FVT589846:FWE589852 GFP589846:GGA589852 GPL589846:GPW589852 GZH589846:GZS589852 HJD589846:HJO589852 HSZ589846:HTK589852 ICV589846:IDG589852 IMR589846:INC589852 IWN589846:IWY589852 JGJ589846:JGU589852 JQF589846:JQQ589852 KAB589846:KAM589852 KJX589846:KKI589852 KTT589846:KUE589852 LDP589846:LEA589852 LNL589846:LNW589852 LXH589846:LXS589852 MHD589846:MHO589852 MQZ589846:MRK589852 NAV589846:NBG589852 NKR589846:NLC589852 NUN589846:NUY589852 OEJ589846:OEU589852 OOF589846:OOQ589852 OYB589846:OYM589852 PHX589846:PII589852 PRT589846:PSE589852 QBP589846:QCA589852 QLL589846:QLW589852 QVH589846:QVS589852 RFD589846:RFO589852 ROZ589846:RPK589852 RYV589846:RZG589852 SIR589846:SJC589852 SSN589846:SSY589852 TCJ589846:TCU589852 TMF589846:TMQ589852 TWB589846:TWM589852 UFX589846:UGI589852 UPT589846:UQE589852 UZP589846:VAA589852 VJL589846:VJW589852 VTH589846:VTS589852 WDD589846:WDO589852 WMZ589846:WNK589852 WWV589846:WXG589852 KJ655382:KU655388 UF655382:UQ655388 AEB655382:AEM655388 ANX655382:AOI655388 AXT655382:AYE655388 BHP655382:BIA655388 BRL655382:BRW655388 CBH655382:CBS655388 CLD655382:CLO655388 CUZ655382:CVK655388 DEV655382:DFG655388 DOR655382:DPC655388 DYN655382:DYY655388 EIJ655382:EIU655388 ESF655382:ESQ655388 FCB655382:FCM655388 FLX655382:FMI655388 FVT655382:FWE655388 GFP655382:GGA655388 GPL655382:GPW655388 GZH655382:GZS655388 HJD655382:HJO655388 HSZ655382:HTK655388 ICV655382:IDG655388 IMR655382:INC655388 IWN655382:IWY655388 JGJ655382:JGU655388 JQF655382:JQQ655388 KAB655382:KAM655388 KJX655382:KKI655388 KTT655382:KUE655388 LDP655382:LEA655388 LNL655382:LNW655388 LXH655382:LXS655388 MHD655382:MHO655388 MQZ655382:MRK655388 NAV655382:NBG655388 NKR655382:NLC655388 NUN655382:NUY655388 OEJ655382:OEU655388 OOF655382:OOQ655388 OYB655382:OYM655388 PHX655382:PII655388 PRT655382:PSE655388 QBP655382:QCA655388 QLL655382:QLW655388 QVH655382:QVS655388 RFD655382:RFO655388 ROZ655382:RPK655388 RYV655382:RZG655388 SIR655382:SJC655388 SSN655382:SSY655388 TCJ655382:TCU655388 TMF655382:TMQ655388 TWB655382:TWM655388 UFX655382:UGI655388 UPT655382:UQE655388 UZP655382:VAA655388 VJL655382:VJW655388 VTH655382:VTS655388 WDD655382:WDO655388 WMZ655382:WNK655388 WWV655382:WXG655388 KJ720918:KU720924 UF720918:UQ720924 AEB720918:AEM720924 ANX720918:AOI720924 AXT720918:AYE720924 BHP720918:BIA720924 BRL720918:BRW720924 CBH720918:CBS720924 CLD720918:CLO720924 CUZ720918:CVK720924 DEV720918:DFG720924 DOR720918:DPC720924 DYN720918:DYY720924 EIJ720918:EIU720924 ESF720918:ESQ720924 FCB720918:FCM720924 FLX720918:FMI720924 FVT720918:FWE720924 GFP720918:GGA720924 GPL720918:GPW720924 GZH720918:GZS720924 HJD720918:HJO720924 HSZ720918:HTK720924 ICV720918:IDG720924 IMR720918:INC720924 IWN720918:IWY720924 JGJ720918:JGU720924 JQF720918:JQQ720924 KAB720918:KAM720924 KJX720918:KKI720924 KTT720918:KUE720924 LDP720918:LEA720924 LNL720918:LNW720924 LXH720918:LXS720924 MHD720918:MHO720924 MQZ720918:MRK720924 NAV720918:NBG720924 NKR720918:NLC720924 NUN720918:NUY720924 OEJ720918:OEU720924 OOF720918:OOQ720924 OYB720918:OYM720924 PHX720918:PII720924 PRT720918:PSE720924 QBP720918:QCA720924 QLL720918:QLW720924 QVH720918:QVS720924 RFD720918:RFO720924 ROZ720918:RPK720924 RYV720918:RZG720924 SIR720918:SJC720924 SSN720918:SSY720924 TCJ720918:TCU720924 TMF720918:TMQ720924 TWB720918:TWM720924 UFX720918:UGI720924 UPT720918:UQE720924 UZP720918:VAA720924 VJL720918:VJW720924 VTH720918:VTS720924 WDD720918:WDO720924 WMZ720918:WNK720924 WWV720918:WXG720924 KJ786454:KU786460 UF786454:UQ786460 AEB786454:AEM786460 ANX786454:AOI786460 AXT786454:AYE786460 BHP786454:BIA786460 BRL786454:BRW786460 CBH786454:CBS786460 CLD786454:CLO786460 CUZ786454:CVK786460 DEV786454:DFG786460 DOR786454:DPC786460 DYN786454:DYY786460 EIJ786454:EIU786460 ESF786454:ESQ786460 FCB786454:FCM786460 FLX786454:FMI786460 FVT786454:FWE786460 GFP786454:GGA786460 GPL786454:GPW786460 GZH786454:GZS786460 HJD786454:HJO786460 HSZ786454:HTK786460 ICV786454:IDG786460 IMR786454:INC786460 IWN786454:IWY786460 JGJ786454:JGU786460 JQF786454:JQQ786460 KAB786454:KAM786460 KJX786454:KKI786460 KTT786454:KUE786460 LDP786454:LEA786460 LNL786454:LNW786460 LXH786454:LXS786460 MHD786454:MHO786460 MQZ786454:MRK786460 NAV786454:NBG786460 NKR786454:NLC786460 NUN786454:NUY786460 OEJ786454:OEU786460 OOF786454:OOQ786460 OYB786454:OYM786460 PHX786454:PII786460 PRT786454:PSE786460 QBP786454:QCA786460 QLL786454:QLW786460 QVH786454:QVS786460 RFD786454:RFO786460 ROZ786454:RPK786460 RYV786454:RZG786460 SIR786454:SJC786460 SSN786454:SSY786460 TCJ786454:TCU786460 TMF786454:TMQ786460 TWB786454:TWM786460 UFX786454:UGI786460 UPT786454:UQE786460 UZP786454:VAA786460 VJL786454:VJW786460 VTH786454:VTS786460 WDD786454:WDO786460 WMZ786454:WNK786460 WWV786454:WXG786460 KJ851990:KU851996 UF851990:UQ851996 AEB851990:AEM851996 ANX851990:AOI851996 AXT851990:AYE851996 BHP851990:BIA851996 BRL851990:BRW851996 CBH851990:CBS851996 CLD851990:CLO851996 CUZ851990:CVK851996 DEV851990:DFG851996 DOR851990:DPC851996 DYN851990:DYY851996 EIJ851990:EIU851996 ESF851990:ESQ851996 FCB851990:FCM851996 FLX851990:FMI851996 FVT851990:FWE851996 GFP851990:GGA851996 GPL851990:GPW851996 GZH851990:GZS851996 HJD851990:HJO851996 HSZ851990:HTK851996 ICV851990:IDG851996 IMR851990:INC851996 IWN851990:IWY851996 JGJ851990:JGU851996 JQF851990:JQQ851996 KAB851990:KAM851996 KJX851990:KKI851996 KTT851990:KUE851996 LDP851990:LEA851996 LNL851990:LNW851996 LXH851990:LXS851996 MHD851990:MHO851996 MQZ851990:MRK851996 NAV851990:NBG851996 NKR851990:NLC851996 NUN851990:NUY851996 OEJ851990:OEU851996 OOF851990:OOQ851996 OYB851990:OYM851996 PHX851990:PII851996 PRT851990:PSE851996 QBP851990:QCA851996 QLL851990:QLW851996 QVH851990:QVS851996 RFD851990:RFO851996 ROZ851990:RPK851996 RYV851990:RZG851996 SIR851990:SJC851996 SSN851990:SSY851996 TCJ851990:TCU851996 TMF851990:TMQ851996 TWB851990:TWM851996 UFX851990:UGI851996 UPT851990:UQE851996 UZP851990:VAA851996 VJL851990:VJW851996 VTH851990:VTS851996 WDD851990:WDO851996 WMZ851990:WNK851996 WWV851990:WXG851996 KJ917526:KU917532 UF917526:UQ917532 AEB917526:AEM917532 ANX917526:AOI917532 AXT917526:AYE917532 BHP917526:BIA917532 BRL917526:BRW917532 CBH917526:CBS917532 CLD917526:CLO917532 CUZ917526:CVK917532 DEV917526:DFG917532 DOR917526:DPC917532 DYN917526:DYY917532 EIJ917526:EIU917532 ESF917526:ESQ917532 FCB917526:FCM917532 FLX917526:FMI917532 FVT917526:FWE917532 GFP917526:GGA917532 GPL917526:GPW917532 GZH917526:GZS917532 HJD917526:HJO917532 HSZ917526:HTK917532 ICV917526:IDG917532 IMR917526:INC917532 IWN917526:IWY917532 JGJ917526:JGU917532 JQF917526:JQQ917532 KAB917526:KAM917532 KJX917526:KKI917532 KTT917526:KUE917532 LDP917526:LEA917532 LNL917526:LNW917532 LXH917526:LXS917532 MHD917526:MHO917532 MQZ917526:MRK917532 NAV917526:NBG917532 NKR917526:NLC917532 NUN917526:NUY917532 OEJ917526:OEU917532 OOF917526:OOQ917532 OYB917526:OYM917532 PHX917526:PII917532 PRT917526:PSE917532 QBP917526:QCA917532 QLL917526:QLW917532 QVH917526:QVS917532 RFD917526:RFO917532 ROZ917526:RPK917532 RYV917526:RZG917532 SIR917526:SJC917532 SSN917526:SSY917532 TCJ917526:TCU917532 TMF917526:TMQ917532 TWB917526:TWM917532 UFX917526:UGI917532 UPT917526:UQE917532 UZP917526:VAA917532 VJL917526:VJW917532 VTH917526:VTS917532 WDD917526:WDO917532 WMZ917526:WNK917532 WWV917526:WXG917532 KJ983062:KU983068 UF983062:UQ983068 AEB983062:AEM983068 ANX983062:AOI983068 AXT983062:AYE983068 BHP983062:BIA983068 BRL983062:BRW983068 CBH983062:CBS983068 CLD983062:CLO983068 CUZ983062:CVK983068 DEV983062:DFG983068 DOR983062:DPC983068 DYN983062:DYY983068 EIJ983062:EIU983068 ESF983062:ESQ983068 FCB983062:FCM983068 FLX983062:FMI983068 FVT983062:FWE983068 GFP983062:GGA983068 GPL983062:GPW983068 GZH983062:GZS983068 HJD983062:HJO983068 HSZ983062:HTK983068 ICV983062:IDG983068 IMR983062:INC983068 IWN983062:IWY983068 JGJ983062:JGU983068 JQF983062:JQQ983068 KAB983062:KAM983068 KJX983062:KKI983068 KTT983062:KUE983068 LDP983062:LEA983068 LNL983062:LNW983068 LXH983062:LXS983068 MHD983062:MHO983068 MQZ983062:MRK983068 NAV983062:NBG983068 NKR983062:NLC983068 NUN983062:NUY983068 OEJ983062:OEU983068 OOF983062:OOQ983068 OYB983062:OYM983068 PHX983062:PII983068 PRT983062:PSE983068 QBP983062:QCA983068 QLL983062:QLW983068 QVH983062:QVS983068 RFD983062:RFO983068 ROZ983062:RPK983068 RYV983062:RZG983068 SIR983062:SJC983068 SSN983062:SSY983068 TCJ983062:TCU983068 TMF983062:TMQ983068 TWB983062:TWM983068 UFX983062:UGI983068 UPT983062:UQE983068 UZP983062:VAA983068 VJL983062:VJW983068 VTH983062:VTS983068 WDD983062:WDO983068 WMZ983062:WNK983068 ANX26:AOI28 AEB26:AEM28 UF26:UQ28 KJ26:KU28 WWV26:WXG28 WMZ26:WNK28 WDD26:WDO28 VTH26:VTS28 VJL26:VJW28 UZP26:VAA28 UPT26:UQE28 UFX26:UGI28 TWB26:TWM28 TMF26:TMQ28 TCJ26:TCU28 SSN26:SSY28 SIR26:SJC28 RYV26:RZG28 ROZ26:RPK28 RFD26:RFO28 QVH26:QVS28 QLL26:QLW28 QBP26:QCA28 PRT26:PSE28 PHX26:PII28 OYB26:OYM28 OOF26:OOQ28 OEJ26:OEU28 NUN26:NUY28 NKR26:NLC28 NAV26:NBG28 MQZ26:MRK28 MHD26:MHO28 LXH26:LXS28 LNL26:LNW28 LDP26:LEA28 KTT26:KUE28 KJX26:KKI28 KAB26:KAM28 JQF26:JQQ28 JGJ26:JGU28 IWN26:IWY28 IMR26:INC28 ICV26:IDG28 HSZ26:HTK28 HJD26:HJO28 GZH26:GZS28 GPL26:GPW28 GFP26:GGA28 FVT26:FWE28 FLX26:FMI28 FCB26:FCM28 ESF26:ESQ28 EIJ26:EIU28 DYN26:DYY28 DOR26:DPC28 DEV26:DFG28 CUZ26:CVK28 CLD26:CLO28 CBH26:CBS28 BRL26:BRW28 BHP26:BIA28 AXT26:AYE28 L27:AY28 L131094:AY131100 L196630:AY196636 L262166:AY262172 L327702:AY327708 L393238:AY393244 L458774:AY458780 L524310:AY524316 L589846:AY589852 L655382:AY655388 L720918:AY720924 L786454:AY786460 L851990:AY851996 L917526:AY917532 L983062:AY983068 L65558:AY65564 L26:AX26"/>
    <dataValidation allowBlank="1" promptTitle="checkPeriodRange" sqref="Q25 KO25 UK25 AEG25 AOC25 AXY25 BHU25 BRQ25 CBM25 CLI25 CVE25 DFA25 DOW25 DYS25 EIO25 ESK25 FCG25 FMC25 FVY25 GFU25 GPQ25 GZM25 HJI25 HTE25 IDA25 IMW25 IWS25 JGO25 JQK25 KAG25 KKC25 KTY25 LDU25 LNQ25 LXM25 MHI25 MRE25 NBA25 NKW25 NUS25 OEO25 OOK25 OYG25 PIC25 PRY25 QBU25 QLQ25 QVM25 RFI25 RPE25 RZA25 SIW25 SSS25 TCO25 TMK25 TWG25 UGC25 UPY25 UZU25 VJQ25 VTM25 WDI25 WNE25 WXA25 Q65557 KO65557 UK65557 AEG65557 AOC65557 AXY65557 BHU65557 BRQ65557 CBM65557 CLI65557 CVE65557 DFA65557 DOW65557 DYS65557 EIO65557 ESK65557 FCG65557 FMC65557 FVY65557 GFU65557 GPQ65557 GZM65557 HJI65557 HTE65557 IDA65557 IMW65557 IWS65557 JGO65557 JQK65557 KAG65557 KKC65557 KTY65557 LDU65557 LNQ65557 LXM65557 MHI65557 MRE65557 NBA65557 NKW65557 NUS65557 OEO65557 OOK65557 OYG65557 PIC65557 PRY65557 QBU65557 QLQ65557 QVM65557 RFI65557 RPE65557 RZA65557 SIW65557 SSS65557 TCO65557 TMK65557 TWG65557 UGC65557 UPY65557 UZU65557 VJQ65557 VTM65557 WDI65557 WNE65557 WXA65557 Q131093 KO131093 UK131093 AEG131093 AOC131093 AXY131093 BHU131093 BRQ131093 CBM131093 CLI131093 CVE131093 DFA131093 DOW131093 DYS131093 EIO131093 ESK131093 FCG131093 FMC131093 FVY131093 GFU131093 GPQ131093 GZM131093 HJI131093 HTE131093 IDA131093 IMW131093 IWS131093 JGO131093 JQK131093 KAG131093 KKC131093 KTY131093 LDU131093 LNQ131093 LXM131093 MHI131093 MRE131093 NBA131093 NKW131093 NUS131093 OEO131093 OOK131093 OYG131093 PIC131093 PRY131093 QBU131093 QLQ131093 QVM131093 RFI131093 RPE131093 RZA131093 SIW131093 SSS131093 TCO131093 TMK131093 TWG131093 UGC131093 UPY131093 UZU131093 VJQ131093 VTM131093 WDI131093 WNE131093 WXA131093 Q196629 KO196629 UK196629 AEG196629 AOC196629 AXY196629 BHU196629 BRQ196629 CBM196629 CLI196629 CVE196629 DFA196629 DOW196629 DYS196629 EIO196629 ESK196629 FCG196629 FMC196629 FVY196629 GFU196629 GPQ196629 GZM196629 HJI196629 HTE196629 IDA196629 IMW196629 IWS196629 JGO196629 JQK196629 KAG196629 KKC196629 KTY196629 LDU196629 LNQ196629 LXM196629 MHI196629 MRE196629 NBA196629 NKW196629 NUS196629 OEO196629 OOK196629 OYG196629 PIC196629 PRY196629 QBU196629 QLQ196629 QVM196629 RFI196629 RPE196629 RZA196629 SIW196629 SSS196629 TCO196629 TMK196629 TWG196629 UGC196629 UPY196629 UZU196629 VJQ196629 VTM196629 WDI196629 WNE196629 WXA196629 Q262165 KO262165 UK262165 AEG262165 AOC262165 AXY262165 BHU262165 BRQ262165 CBM262165 CLI262165 CVE262165 DFA262165 DOW262165 DYS262165 EIO262165 ESK262165 FCG262165 FMC262165 FVY262165 GFU262165 GPQ262165 GZM262165 HJI262165 HTE262165 IDA262165 IMW262165 IWS262165 JGO262165 JQK262165 KAG262165 KKC262165 KTY262165 LDU262165 LNQ262165 LXM262165 MHI262165 MRE262165 NBA262165 NKW262165 NUS262165 OEO262165 OOK262165 OYG262165 PIC262165 PRY262165 QBU262165 QLQ262165 QVM262165 RFI262165 RPE262165 RZA262165 SIW262165 SSS262165 TCO262165 TMK262165 TWG262165 UGC262165 UPY262165 UZU262165 VJQ262165 VTM262165 WDI262165 WNE262165 WXA262165 Q327701 KO327701 UK327701 AEG327701 AOC327701 AXY327701 BHU327701 BRQ327701 CBM327701 CLI327701 CVE327701 DFA327701 DOW327701 DYS327701 EIO327701 ESK327701 FCG327701 FMC327701 FVY327701 GFU327701 GPQ327701 GZM327701 HJI327701 HTE327701 IDA327701 IMW327701 IWS327701 JGO327701 JQK327701 KAG327701 KKC327701 KTY327701 LDU327701 LNQ327701 LXM327701 MHI327701 MRE327701 NBA327701 NKW327701 NUS327701 OEO327701 OOK327701 OYG327701 PIC327701 PRY327701 QBU327701 QLQ327701 QVM327701 RFI327701 RPE327701 RZA327701 SIW327701 SSS327701 TCO327701 TMK327701 TWG327701 UGC327701 UPY327701 UZU327701 VJQ327701 VTM327701 WDI327701 WNE327701 WXA327701 Q393237 KO393237 UK393237 AEG393237 AOC393237 AXY393237 BHU393237 BRQ393237 CBM393237 CLI393237 CVE393237 DFA393237 DOW393237 DYS393237 EIO393237 ESK393237 FCG393237 FMC393237 FVY393237 GFU393237 GPQ393237 GZM393237 HJI393237 HTE393237 IDA393237 IMW393237 IWS393237 JGO393237 JQK393237 KAG393237 KKC393237 KTY393237 LDU393237 LNQ393237 LXM393237 MHI393237 MRE393237 NBA393237 NKW393237 NUS393237 OEO393237 OOK393237 OYG393237 PIC393237 PRY393237 QBU393237 QLQ393237 QVM393237 RFI393237 RPE393237 RZA393237 SIW393237 SSS393237 TCO393237 TMK393237 TWG393237 UGC393237 UPY393237 UZU393237 VJQ393237 VTM393237 WDI393237 WNE393237 WXA393237 Q458773 KO458773 UK458773 AEG458773 AOC458773 AXY458773 BHU458773 BRQ458773 CBM458773 CLI458773 CVE458773 DFA458773 DOW458773 DYS458773 EIO458773 ESK458773 FCG458773 FMC458773 FVY458773 GFU458773 GPQ458773 GZM458773 HJI458773 HTE458773 IDA458773 IMW458773 IWS458773 JGO458773 JQK458773 KAG458773 KKC458773 KTY458773 LDU458773 LNQ458773 LXM458773 MHI458773 MRE458773 NBA458773 NKW458773 NUS458773 OEO458773 OOK458773 OYG458773 PIC458773 PRY458773 QBU458773 QLQ458773 QVM458773 RFI458773 RPE458773 RZA458773 SIW458773 SSS458773 TCO458773 TMK458773 TWG458773 UGC458773 UPY458773 UZU458773 VJQ458773 VTM458773 WDI458773 WNE458773 WXA458773 Q524309 KO524309 UK524309 AEG524309 AOC524309 AXY524309 BHU524309 BRQ524309 CBM524309 CLI524309 CVE524309 DFA524309 DOW524309 DYS524309 EIO524309 ESK524309 FCG524309 FMC524309 FVY524309 GFU524309 GPQ524309 GZM524309 HJI524309 HTE524309 IDA524309 IMW524309 IWS524309 JGO524309 JQK524309 KAG524309 KKC524309 KTY524309 LDU524309 LNQ524309 LXM524309 MHI524309 MRE524309 NBA524309 NKW524309 NUS524309 OEO524309 OOK524309 OYG524309 PIC524309 PRY524309 QBU524309 QLQ524309 QVM524309 RFI524309 RPE524309 RZA524309 SIW524309 SSS524309 TCO524309 TMK524309 TWG524309 UGC524309 UPY524309 UZU524309 VJQ524309 VTM524309 WDI524309 WNE524309 WXA524309 Q589845 KO589845 UK589845 AEG589845 AOC589845 AXY589845 BHU589845 BRQ589845 CBM589845 CLI589845 CVE589845 DFA589845 DOW589845 DYS589845 EIO589845 ESK589845 FCG589845 FMC589845 FVY589845 GFU589845 GPQ589845 GZM589845 HJI589845 HTE589845 IDA589845 IMW589845 IWS589845 JGO589845 JQK589845 KAG589845 KKC589845 KTY589845 LDU589845 LNQ589845 LXM589845 MHI589845 MRE589845 NBA589845 NKW589845 NUS589845 OEO589845 OOK589845 OYG589845 PIC589845 PRY589845 QBU589845 QLQ589845 QVM589845 RFI589845 RPE589845 RZA589845 SIW589845 SSS589845 TCO589845 TMK589845 TWG589845 UGC589845 UPY589845 UZU589845 VJQ589845 VTM589845 WDI589845 WNE589845 WXA589845 Q655381 KO655381 UK655381 AEG655381 AOC655381 AXY655381 BHU655381 BRQ655381 CBM655381 CLI655381 CVE655381 DFA655381 DOW655381 DYS655381 EIO655381 ESK655381 FCG655381 FMC655381 FVY655381 GFU655381 GPQ655381 GZM655381 HJI655381 HTE655381 IDA655381 IMW655381 IWS655381 JGO655381 JQK655381 KAG655381 KKC655381 KTY655381 LDU655381 LNQ655381 LXM655381 MHI655381 MRE655381 NBA655381 NKW655381 NUS655381 OEO655381 OOK655381 OYG655381 PIC655381 PRY655381 QBU655381 QLQ655381 QVM655381 RFI655381 RPE655381 RZA655381 SIW655381 SSS655381 TCO655381 TMK655381 TWG655381 UGC655381 UPY655381 UZU655381 VJQ655381 VTM655381 WDI655381 WNE655381 WXA655381 Q720917 KO720917 UK720917 AEG720917 AOC720917 AXY720917 BHU720917 BRQ720917 CBM720917 CLI720917 CVE720917 DFA720917 DOW720917 DYS720917 EIO720917 ESK720917 FCG720917 FMC720917 FVY720917 GFU720917 GPQ720917 GZM720917 HJI720917 HTE720917 IDA720917 IMW720917 IWS720917 JGO720917 JQK720917 KAG720917 KKC720917 KTY720917 LDU720917 LNQ720917 LXM720917 MHI720917 MRE720917 NBA720917 NKW720917 NUS720917 OEO720917 OOK720917 OYG720917 PIC720917 PRY720917 QBU720917 QLQ720917 QVM720917 RFI720917 RPE720917 RZA720917 SIW720917 SSS720917 TCO720917 TMK720917 TWG720917 UGC720917 UPY720917 UZU720917 VJQ720917 VTM720917 WDI720917 WNE720917 WXA720917 Q786453 KO786453 UK786453 AEG786453 AOC786453 AXY786453 BHU786453 BRQ786453 CBM786453 CLI786453 CVE786453 DFA786453 DOW786453 DYS786453 EIO786453 ESK786453 FCG786453 FMC786453 FVY786453 GFU786453 GPQ786453 GZM786453 HJI786453 HTE786453 IDA786453 IMW786453 IWS786453 JGO786453 JQK786453 KAG786453 KKC786453 KTY786453 LDU786453 LNQ786453 LXM786453 MHI786453 MRE786453 NBA786453 NKW786453 NUS786453 OEO786453 OOK786453 OYG786453 PIC786453 PRY786453 QBU786453 QLQ786453 QVM786453 RFI786453 RPE786453 RZA786453 SIW786453 SSS786453 TCO786453 TMK786453 TWG786453 UGC786453 UPY786453 UZU786453 VJQ786453 VTM786453 WDI786453 WNE786453 WXA786453 Q851989 KO851989 UK851989 AEG851989 AOC851989 AXY851989 BHU851989 BRQ851989 CBM851989 CLI851989 CVE851989 DFA851989 DOW851989 DYS851989 EIO851989 ESK851989 FCG851989 FMC851989 FVY851989 GFU851989 GPQ851989 GZM851989 HJI851989 HTE851989 IDA851989 IMW851989 IWS851989 JGO851989 JQK851989 KAG851989 KKC851989 KTY851989 LDU851989 LNQ851989 LXM851989 MHI851989 MRE851989 NBA851989 NKW851989 NUS851989 OEO851989 OOK851989 OYG851989 PIC851989 PRY851989 QBU851989 QLQ851989 QVM851989 RFI851989 RPE851989 RZA851989 SIW851989 SSS851989 TCO851989 TMK851989 TWG851989 UGC851989 UPY851989 UZU851989 VJQ851989 VTM851989 WDI851989 WNE851989 WXA851989 Q917525 KO917525 UK917525 AEG917525 AOC917525 AXY917525 BHU917525 BRQ917525 CBM917525 CLI917525 CVE917525 DFA917525 DOW917525 DYS917525 EIO917525 ESK917525 FCG917525 FMC917525 FVY917525 GFU917525 GPQ917525 GZM917525 HJI917525 HTE917525 IDA917525 IMW917525 IWS917525 JGO917525 JQK917525 KAG917525 KKC917525 KTY917525 LDU917525 LNQ917525 LXM917525 MHI917525 MRE917525 NBA917525 NKW917525 NUS917525 OEO917525 OOK917525 OYG917525 PIC917525 PRY917525 QBU917525 QLQ917525 QVM917525 RFI917525 RPE917525 RZA917525 SIW917525 SSS917525 TCO917525 TMK917525 TWG917525 UGC917525 UPY917525 UZU917525 VJQ917525 VTM917525 WDI917525 WNE917525 WXA917525 Q983061 KO983061 UK983061 AEG983061 AOC983061 AXY983061 BHU983061 BRQ983061 CBM983061 CLI983061 CVE983061 DFA983061 DOW983061 DYS983061 EIO983061 ESK983061 FCG983061 FMC983061 FVY983061 GFU983061 GPQ983061 GZM983061 HJI983061 HTE983061 IDA983061 IMW983061 IWS983061 JGO983061 JQK983061 KAG983061 KKC983061 KTY983061 LDU983061 LNQ983061 LXM983061 MHI983061 MRE983061 NBA983061 NKW983061 NUS983061 OEO983061 OOK983061 OYG983061 PIC983061 PRY983061 QBU983061 QLQ983061 QVM983061 RFI983061 RPE983061 RZA983061 SIW983061 SSS983061 TCO983061 TMK983061 TWG983061 UGC983061 UPY983061 UZU983061 VJQ983061 VTM983061 WDI983061 WNE983061 WXA983061 X983061 X65557 X131093 X196629 X262165 X327701 X393237 X458773 X524309 X589845 X655381 X720917 X786453 X851989 X917525 X25 AE983061 AE65557 AE131093 AE196629 AE262165 AE327701 AE393237 AE458773 AE524309 AE589845 AE655381 AE720917 AE786453 AE851989 AE917525 AE25 AL983061 AL65557 AL131093 AL196629 AL262165 AL327701 AL393237 AL458773 AL524309 AL589845 AL655381 AL720917 AL786453 AL851989 AL917525 AL25 AS983061 AS65557 AS131093 AS196629 AS262165 AS327701 AS393237 AS458773 AS524309 AS589845 AS655381 AS720917 AS786453 AS851989 AS917525 AS25"/>
    <dataValidation allowBlank="1" showInputMessage="1" showErrorMessage="1" prompt="Для выбора выполните двойной щелчок левой клавиши мыши по соответствующей ячейке." sqref="S65556 KQ65556 UM65556 AEI65556 AOE65556 AYA65556 BHW65556 BRS65556 CBO65556 CLK65556 CVG65556 DFC65556 DOY65556 DYU65556 EIQ65556 ESM65556 FCI65556 FME65556 FWA65556 GFW65556 GPS65556 GZO65556 HJK65556 HTG65556 IDC65556 IMY65556 IWU65556 JGQ65556 JQM65556 KAI65556 KKE65556 KUA65556 LDW65556 LNS65556 LXO65556 MHK65556 MRG65556 NBC65556 NKY65556 NUU65556 OEQ65556 OOM65556 OYI65556 PIE65556 PSA65556 QBW65556 QLS65556 QVO65556 RFK65556 RPG65556 RZC65556 SIY65556 SSU65556 TCQ65556 TMM65556 TWI65556 UGE65556 UQA65556 UZW65556 VJS65556 VTO65556 WDK65556 WNG65556 WXC65556 S131092 KQ131092 UM131092 AEI131092 AOE131092 AYA131092 BHW131092 BRS131092 CBO131092 CLK131092 CVG131092 DFC131092 DOY131092 DYU131092 EIQ131092 ESM131092 FCI131092 FME131092 FWA131092 GFW131092 GPS131092 GZO131092 HJK131092 HTG131092 IDC131092 IMY131092 IWU131092 JGQ131092 JQM131092 KAI131092 KKE131092 KUA131092 LDW131092 LNS131092 LXO131092 MHK131092 MRG131092 NBC131092 NKY131092 NUU131092 OEQ131092 OOM131092 OYI131092 PIE131092 PSA131092 QBW131092 QLS131092 QVO131092 RFK131092 RPG131092 RZC131092 SIY131092 SSU131092 TCQ131092 TMM131092 TWI131092 UGE131092 UQA131092 UZW131092 VJS131092 VTO131092 WDK131092 WNG131092 WXC131092 S196628 KQ196628 UM196628 AEI196628 AOE196628 AYA196628 BHW196628 BRS196628 CBO196628 CLK196628 CVG196628 DFC196628 DOY196628 DYU196628 EIQ196628 ESM196628 FCI196628 FME196628 FWA196628 GFW196628 GPS196628 GZO196628 HJK196628 HTG196628 IDC196628 IMY196628 IWU196628 JGQ196628 JQM196628 KAI196628 KKE196628 KUA196628 LDW196628 LNS196628 LXO196628 MHK196628 MRG196628 NBC196628 NKY196628 NUU196628 OEQ196628 OOM196628 OYI196628 PIE196628 PSA196628 QBW196628 QLS196628 QVO196628 RFK196628 RPG196628 RZC196628 SIY196628 SSU196628 TCQ196628 TMM196628 TWI196628 UGE196628 UQA196628 UZW196628 VJS196628 VTO196628 WDK196628 WNG196628 WXC196628 S262164 KQ262164 UM262164 AEI262164 AOE262164 AYA262164 BHW262164 BRS262164 CBO262164 CLK262164 CVG262164 DFC262164 DOY262164 DYU262164 EIQ262164 ESM262164 FCI262164 FME262164 FWA262164 GFW262164 GPS262164 GZO262164 HJK262164 HTG262164 IDC262164 IMY262164 IWU262164 JGQ262164 JQM262164 KAI262164 KKE262164 KUA262164 LDW262164 LNS262164 LXO262164 MHK262164 MRG262164 NBC262164 NKY262164 NUU262164 OEQ262164 OOM262164 OYI262164 PIE262164 PSA262164 QBW262164 QLS262164 QVO262164 RFK262164 RPG262164 RZC262164 SIY262164 SSU262164 TCQ262164 TMM262164 TWI262164 UGE262164 UQA262164 UZW262164 VJS262164 VTO262164 WDK262164 WNG262164 WXC262164 S327700 KQ327700 UM327700 AEI327700 AOE327700 AYA327700 BHW327700 BRS327700 CBO327700 CLK327700 CVG327700 DFC327700 DOY327700 DYU327700 EIQ327700 ESM327700 FCI327700 FME327700 FWA327700 GFW327700 GPS327700 GZO327700 HJK327700 HTG327700 IDC327700 IMY327700 IWU327700 JGQ327700 JQM327700 KAI327700 KKE327700 KUA327700 LDW327700 LNS327700 LXO327700 MHK327700 MRG327700 NBC327700 NKY327700 NUU327700 OEQ327700 OOM327700 OYI327700 PIE327700 PSA327700 QBW327700 QLS327700 QVO327700 RFK327700 RPG327700 RZC327700 SIY327700 SSU327700 TCQ327700 TMM327700 TWI327700 UGE327700 UQA327700 UZW327700 VJS327700 VTO327700 WDK327700 WNG327700 WXC327700 S393236 KQ393236 UM393236 AEI393236 AOE393236 AYA393236 BHW393236 BRS393236 CBO393236 CLK393236 CVG393236 DFC393236 DOY393236 DYU393236 EIQ393236 ESM393236 FCI393236 FME393236 FWA393236 GFW393236 GPS393236 GZO393236 HJK393236 HTG393236 IDC393236 IMY393236 IWU393236 JGQ393236 JQM393236 KAI393236 KKE393236 KUA393236 LDW393236 LNS393236 LXO393236 MHK393236 MRG393236 NBC393236 NKY393236 NUU393236 OEQ393236 OOM393236 OYI393236 PIE393236 PSA393236 QBW393236 QLS393236 QVO393236 RFK393236 RPG393236 RZC393236 SIY393236 SSU393236 TCQ393236 TMM393236 TWI393236 UGE393236 UQA393236 UZW393236 VJS393236 VTO393236 WDK393236 WNG393236 WXC393236 S458772 KQ458772 UM458772 AEI458772 AOE458772 AYA458772 BHW458772 BRS458772 CBO458772 CLK458772 CVG458772 DFC458772 DOY458772 DYU458772 EIQ458772 ESM458772 FCI458772 FME458772 FWA458772 GFW458772 GPS458772 GZO458772 HJK458772 HTG458772 IDC458772 IMY458772 IWU458772 JGQ458772 JQM458772 KAI458772 KKE458772 KUA458772 LDW458772 LNS458772 LXO458772 MHK458772 MRG458772 NBC458772 NKY458772 NUU458772 OEQ458772 OOM458772 OYI458772 PIE458772 PSA458772 QBW458772 QLS458772 QVO458772 RFK458772 RPG458772 RZC458772 SIY458772 SSU458772 TCQ458772 TMM458772 TWI458772 UGE458772 UQA458772 UZW458772 VJS458772 VTO458772 WDK458772 WNG458772 WXC458772 S524308 KQ524308 UM524308 AEI524308 AOE524308 AYA524308 BHW524308 BRS524308 CBO524308 CLK524308 CVG524308 DFC524308 DOY524308 DYU524308 EIQ524308 ESM524308 FCI524308 FME524308 FWA524308 GFW524308 GPS524308 GZO524308 HJK524308 HTG524308 IDC524308 IMY524308 IWU524308 JGQ524308 JQM524308 KAI524308 KKE524308 KUA524308 LDW524308 LNS524308 LXO524308 MHK524308 MRG524308 NBC524308 NKY524308 NUU524308 OEQ524308 OOM524308 OYI524308 PIE524308 PSA524308 QBW524308 QLS524308 QVO524308 RFK524308 RPG524308 RZC524308 SIY524308 SSU524308 TCQ524308 TMM524308 TWI524308 UGE524308 UQA524308 UZW524308 VJS524308 VTO524308 WDK524308 WNG524308 WXC524308 S589844 KQ589844 UM589844 AEI589844 AOE589844 AYA589844 BHW589844 BRS589844 CBO589844 CLK589844 CVG589844 DFC589844 DOY589844 DYU589844 EIQ589844 ESM589844 FCI589844 FME589844 FWA589844 GFW589844 GPS589844 GZO589844 HJK589844 HTG589844 IDC589844 IMY589844 IWU589844 JGQ589844 JQM589844 KAI589844 KKE589844 KUA589844 LDW589844 LNS589844 LXO589844 MHK589844 MRG589844 NBC589844 NKY589844 NUU589844 OEQ589844 OOM589844 OYI589844 PIE589844 PSA589844 QBW589844 QLS589844 QVO589844 RFK589844 RPG589844 RZC589844 SIY589844 SSU589844 TCQ589844 TMM589844 TWI589844 UGE589844 UQA589844 UZW589844 VJS589844 VTO589844 WDK589844 WNG589844 WXC589844 S655380 KQ655380 UM655380 AEI655380 AOE655380 AYA655380 BHW655380 BRS655380 CBO655380 CLK655380 CVG655380 DFC655380 DOY655380 DYU655380 EIQ655380 ESM655380 FCI655380 FME655380 FWA655380 GFW655380 GPS655380 GZO655380 HJK655380 HTG655380 IDC655380 IMY655380 IWU655380 JGQ655380 JQM655380 KAI655380 KKE655380 KUA655380 LDW655380 LNS655380 LXO655380 MHK655380 MRG655380 NBC655380 NKY655380 NUU655380 OEQ655380 OOM655380 OYI655380 PIE655380 PSA655380 QBW655380 QLS655380 QVO655380 RFK655380 RPG655380 RZC655380 SIY655380 SSU655380 TCQ655380 TMM655380 TWI655380 UGE655380 UQA655380 UZW655380 VJS655380 VTO655380 WDK655380 WNG655380 WXC655380 S720916 KQ720916 UM720916 AEI720916 AOE720916 AYA720916 BHW720916 BRS720916 CBO720916 CLK720916 CVG720916 DFC720916 DOY720916 DYU720916 EIQ720916 ESM720916 FCI720916 FME720916 FWA720916 GFW720916 GPS720916 GZO720916 HJK720916 HTG720916 IDC720916 IMY720916 IWU720916 JGQ720916 JQM720916 KAI720916 KKE720916 KUA720916 LDW720916 LNS720916 LXO720916 MHK720916 MRG720916 NBC720916 NKY720916 NUU720916 OEQ720916 OOM720916 OYI720916 PIE720916 PSA720916 QBW720916 QLS720916 QVO720916 RFK720916 RPG720916 RZC720916 SIY720916 SSU720916 TCQ720916 TMM720916 TWI720916 UGE720916 UQA720916 UZW720916 VJS720916 VTO720916 WDK720916 WNG720916 WXC720916 S786452 KQ786452 UM786452 AEI786452 AOE786452 AYA786452 BHW786452 BRS786452 CBO786452 CLK786452 CVG786452 DFC786452 DOY786452 DYU786452 EIQ786452 ESM786452 FCI786452 FME786452 FWA786452 GFW786452 GPS786452 GZO786452 HJK786452 HTG786452 IDC786452 IMY786452 IWU786452 JGQ786452 JQM786452 KAI786452 KKE786452 KUA786452 LDW786452 LNS786452 LXO786452 MHK786452 MRG786452 NBC786452 NKY786452 NUU786452 OEQ786452 OOM786452 OYI786452 PIE786452 PSA786452 QBW786452 QLS786452 QVO786452 RFK786452 RPG786452 RZC786452 SIY786452 SSU786452 TCQ786452 TMM786452 TWI786452 UGE786452 UQA786452 UZW786452 VJS786452 VTO786452 WDK786452 WNG786452 WXC786452 S851988 KQ851988 UM851988 AEI851988 AOE851988 AYA851988 BHW851988 BRS851988 CBO851988 CLK851988 CVG851988 DFC851988 DOY851988 DYU851988 EIQ851988 ESM851988 FCI851988 FME851988 FWA851988 GFW851988 GPS851988 GZO851988 HJK851988 HTG851988 IDC851988 IMY851988 IWU851988 JGQ851988 JQM851988 KAI851988 KKE851988 KUA851988 LDW851988 LNS851988 LXO851988 MHK851988 MRG851988 NBC851988 NKY851988 NUU851988 OEQ851988 OOM851988 OYI851988 PIE851988 PSA851988 QBW851988 QLS851988 QVO851988 RFK851988 RPG851988 RZC851988 SIY851988 SSU851988 TCQ851988 TMM851988 TWI851988 UGE851988 UQA851988 UZW851988 VJS851988 VTO851988 WDK851988 WNG851988 WXC851988 S917524 KQ917524 UM917524 AEI917524 AOE917524 AYA917524 BHW917524 BRS917524 CBO917524 CLK917524 CVG917524 DFC917524 DOY917524 DYU917524 EIQ917524 ESM917524 FCI917524 FME917524 FWA917524 GFW917524 GPS917524 GZO917524 HJK917524 HTG917524 IDC917524 IMY917524 IWU917524 JGQ917524 JQM917524 KAI917524 KKE917524 KUA917524 LDW917524 LNS917524 LXO917524 MHK917524 MRG917524 NBC917524 NKY917524 NUU917524 OEQ917524 OOM917524 OYI917524 PIE917524 PSA917524 QBW917524 QLS917524 QVO917524 RFK917524 RPG917524 RZC917524 SIY917524 SSU917524 TCQ917524 TMM917524 TWI917524 UGE917524 UQA917524 UZW917524 VJS917524 VTO917524 WDK917524 WNG917524 WXC917524 S983060 KQ983060 UM983060 AEI983060 AOE983060 AYA983060 BHW983060 BRS983060 CBO983060 CLK983060 CVG983060 DFC983060 DOY983060 DYU983060 EIQ983060 ESM983060 FCI983060 FME983060 FWA983060 GFW983060 GPS983060 GZO983060 HJK983060 HTG983060 IDC983060 IMY983060 IWU983060 JGQ983060 JQM983060 KAI983060 KKE983060 KUA983060 LDW983060 LNS983060 LXO983060 MHK983060 MRG983060 NBC983060 NKY983060 NUU983060 OEQ983060 OOM983060 OYI983060 PIE983060 PSA983060 QBW983060 QLS983060 QVO983060 RFK983060 RPG983060 RZC983060 SIY983060 SSU983060 TCQ983060 TMM983060 TWI983060 UGE983060 UQA983060 UZW983060 VJS983060 VTO983060 WDK983060 WNG983060 WXC983060 U524308 U589844 KS65556 UO65556 AEK65556 AOG65556 AYC65556 BHY65556 BRU65556 CBQ65556 CLM65556 CVI65556 DFE65556 DPA65556 DYW65556 EIS65556 ESO65556 FCK65556 FMG65556 FWC65556 GFY65556 GPU65556 GZQ65556 HJM65556 HTI65556 IDE65556 INA65556 IWW65556 JGS65556 JQO65556 KAK65556 KKG65556 KUC65556 LDY65556 LNU65556 LXQ65556 MHM65556 MRI65556 NBE65556 NLA65556 NUW65556 OES65556 OOO65556 OYK65556 PIG65556 PSC65556 QBY65556 QLU65556 QVQ65556 RFM65556 RPI65556 RZE65556 SJA65556 SSW65556 TCS65556 TMO65556 TWK65556 UGG65556 UQC65556 UZY65556 VJU65556 VTQ65556 WDM65556 WNI65556 WXE65556 U655380 KS131092 UO131092 AEK131092 AOG131092 AYC131092 BHY131092 BRU131092 CBQ131092 CLM131092 CVI131092 DFE131092 DPA131092 DYW131092 EIS131092 ESO131092 FCK131092 FMG131092 FWC131092 GFY131092 GPU131092 GZQ131092 HJM131092 HTI131092 IDE131092 INA131092 IWW131092 JGS131092 JQO131092 KAK131092 KKG131092 KUC131092 LDY131092 LNU131092 LXQ131092 MHM131092 MRI131092 NBE131092 NLA131092 NUW131092 OES131092 OOO131092 OYK131092 PIG131092 PSC131092 QBY131092 QLU131092 QVQ131092 RFM131092 RPI131092 RZE131092 SJA131092 SSW131092 TCS131092 TMO131092 TWK131092 UGG131092 UQC131092 UZY131092 VJU131092 VTQ131092 WDM131092 WNI131092 WXE131092 U720916 KS196628 UO196628 AEK196628 AOG196628 AYC196628 BHY196628 BRU196628 CBQ196628 CLM196628 CVI196628 DFE196628 DPA196628 DYW196628 EIS196628 ESO196628 FCK196628 FMG196628 FWC196628 GFY196628 GPU196628 GZQ196628 HJM196628 HTI196628 IDE196628 INA196628 IWW196628 JGS196628 JQO196628 KAK196628 KKG196628 KUC196628 LDY196628 LNU196628 LXQ196628 MHM196628 MRI196628 NBE196628 NLA196628 NUW196628 OES196628 OOO196628 OYK196628 PIG196628 PSC196628 QBY196628 QLU196628 QVQ196628 RFM196628 RPI196628 RZE196628 SJA196628 SSW196628 TCS196628 TMO196628 TWK196628 UGG196628 UQC196628 UZY196628 VJU196628 VTQ196628 WDM196628 WNI196628 WXE196628 U786452 KS262164 UO262164 AEK262164 AOG262164 AYC262164 BHY262164 BRU262164 CBQ262164 CLM262164 CVI262164 DFE262164 DPA262164 DYW262164 EIS262164 ESO262164 FCK262164 FMG262164 FWC262164 GFY262164 GPU262164 GZQ262164 HJM262164 HTI262164 IDE262164 INA262164 IWW262164 JGS262164 JQO262164 KAK262164 KKG262164 KUC262164 LDY262164 LNU262164 LXQ262164 MHM262164 MRI262164 NBE262164 NLA262164 NUW262164 OES262164 OOO262164 OYK262164 PIG262164 PSC262164 QBY262164 QLU262164 QVQ262164 RFM262164 RPI262164 RZE262164 SJA262164 SSW262164 TCS262164 TMO262164 TWK262164 UGG262164 UQC262164 UZY262164 VJU262164 VTQ262164 WDM262164 WNI262164 WXE262164 U851988 KS327700 UO327700 AEK327700 AOG327700 AYC327700 BHY327700 BRU327700 CBQ327700 CLM327700 CVI327700 DFE327700 DPA327700 DYW327700 EIS327700 ESO327700 FCK327700 FMG327700 FWC327700 GFY327700 GPU327700 GZQ327700 HJM327700 HTI327700 IDE327700 INA327700 IWW327700 JGS327700 JQO327700 KAK327700 KKG327700 KUC327700 LDY327700 LNU327700 LXQ327700 MHM327700 MRI327700 NBE327700 NLA327700 NUW327700 OES327700 OOO327700 OYK327700 PIG327700 PSC327700 QBY327700 QLU327700 QVQ327700 RFM327700 RPI327700 RZE327700 SJA327700 SSW327700 TCS327700 TMO327700 TWK327700 UGG327700 UQC327700 UZY327700 VJU327700 VTQ327700 WDM327700 WNI327700 WXE327700 U917524 KS393236 UO393236 AEK393236 AOG393236 AYC393236 BHY393236 BRU393236 CBQ393236 CLM393236 CVI393236 DFE393236 DPA393236 DYW393236 EIS393236 ESO393236 FCK393236 FMG393236 FWC393236 GFY393236 GPU393236 GZQ393236 HJM393236 HTI393236 IDE393236 INA393236 IWW393236 JGS393236 JQO393236 KAK393236 KKG393236 KUC393236 LDY393236 LNU393236 LXQ393236 MHM393236 MRI393236 NBE393236 NLA393236 NUW393236 OES393236 OOO393236 OYK393236 PIG393236 PSC393236 QBY393236 QLU393236 QVQ393236 RFM393236 RPI393236 RZE393236 SJA393236 SSW393236 TCS393236 TMO393236 TWK393236 UGG393236 UQC393236 UZY393236 VJU393236 VTQ393236 WDM393236 WNI393236 WXE393236 U983060 KS458772 UO458772 AEK458772 AOG458772 AYC458772 BHY458772 BRU458772 CBQ458772 CLM458772 CVI458772 DFE458772 DPA458772 DYW458772 EIS458772 ESO458772 FCK458772 FMG458772 FWC458772 GFY458772 GPU458772 GZQ458772 HJM458772 HTI458772 IDE458772 INA458772 IWW458772 JGS458772 JQO458772 KAK458772 KKG458772 KUC458772 LDY458772 LNU458772 LXQ458772 MHM458772 MRI458772 NBE458772 NLA458772 NUW458772 OES458772 OOO458772 OYK458772 PIG458772 PSC458772 QBY458772 QLU458772 QVQ458772 RFM458772 RPI458772 RZE458772 SJA458772 SSW458772 TCS458772 TMO458772 TWK458772 UGG458772 UQC458772 UZY458772 VJU458772 VTQ458772 WDM458772 WNI458772 WXE458772 U65556 KS524308 UO524308 AEK524308 AOG524308 AYC524308 BHY524308 BRU524308 CBQ524308 CLM524308 CVI524308 DFE524308 DPA524308 DYW524308 EIS524308 ESO524308 FCK524308 FMG524308 FWC524308 GFY524308 GPU524308 GZQ524308 HJM524308 HTI524308 IDE524308 INA524308 IWW524308 JGS524308 JQO524308 KAK524308 KKG524308 KUC524308 LDY524308 LNU524308 LXQ524308 MHM524308 MRI524308 NBE524308 NLA524308 NUW524308 OES524308 OOO524308 OYK524308 PIG524308 PSC524308 QBY524308 QLU524308 QVQ524308 RFM524308 RPI524308 RZE524308 SJA524308 SSW524308 TCS524308 TMO524308 TWK524308 UGG524308 UQC524308 UZY524308 VJU524308 VTQ524308 WDM524308 WNI524308 WXE524308 U131092 KS589844 UO589844 AEK589844 AOG589844 AYC589844 BHY589844 BRU589844 CBQ589844 CLM589844 CVI589844 DFE589844 DPA589844 DYW589844 EIS589844 ESO589844 FCK589844 FMG589844 FWC589844 GFY589844 GPU589844 GZQ589844 HJM589844 HTI589844 IDE589844 INA589844 IWW589844 JGS589844 JQO589844 KAK589844 KKG589844 KUC589844 LDY589844 LNU589844 LXQ589844 MHM589844 MRI589844 NBE589844 NLA589844 NUW589844 OES589844 OOO589844 OYK589844 PIG589844 PSC589844 QBY589844 QLU589844 QVQ589844 RFM589844 RPI589844 RZE589844 SJA589844 SSW589844 TCS589844 TMO589844 TWK589844 UGG589844 UQC589844 UZY589844 VJU589844 VTQ589844 WDM589844 WNI589844 WXE589844 U196628 KS655380 UO655380 AEK655380 AOG655380 AYC655380 BHY655380 BRU655380 CBQ655380 CLM655380 CVI655380 DFE655380 DPA655380 DYW655380 EIS655380 ESO655380 FCK655380 FMG655380 FWC655380 GFY655380 GPU655380 GZQ655380 HJM655380 HTI655380 IDE655380 INA655380 IWW655380 JGS655380 JQO655380 KAK655380 KKG655380 KUC655380 LDY655380 LNU655380 LXQ655380 MHM655380 MRI655380 NBE655380 NLA655380 NUW655380 OES655380 OOO655380 OYK655380 PIG655380 PSC655380 QBY655380 QLU655380 QVQ655380 RFM655380 RPI655380 RZE655380 SJA655380 SSW655380 TCS655380 TMO655380 TWK655380 UGG655380 UQC655380 UZY655380 VJU655380 VTQ655380 WDM655380 WNI655380 WXE655380 U262164 KS720916 UO720916 AEK720916 AOG720916 AYC720916 BHY720916 BRU720916 CBQ720916 CLM720916 CVI720916 DFE720916 DPA720916 DYW720916 EIS720916 ESO720916 FCK720916 FMG720916 FWC720916 GFY720916 GPU720916 GZQ720916 HJM720916 HTI720916 IDE720916 INA720916 IWW720916 JGS720916 JQO720916 KAK720916 KKG720916 KUC720916 LDY720916 LNU720916 LXQ720916 MHM720916 MRI720916 NBE720916 NLA720916 NUW720916 OES720916 OOO720916 OYK720916 PIG720916 PSC720916 QBY720916 QLU720916 QVQ720916 RFM720916 RPI720916 RZE720916 SJA720916 SSW720916 TCS720916 TMO720916 TWK720916 UGG720916 UQC720916 UZY720916 VJU720916 VTQ720916 WDM720916 WNI720916 WXE720916 WNI24 KS786452 UO786452 AEK786452 AOG786452 AYC786452 BHY786452 BRU786452 CBQ786452 CLM786452 CVI786452 DFE786452 DPA786452 DYW786452 EIS786452 ESO786452 FCK786452 FMG786452 FWC786452 GFY786452 GPU786452 GZQ786452 HJM786452 HTI786452 IDE786452 INA786452 IWW786452 JGS786452 JQO786452 KAK786452 KKG786452 KUC786452 LDY786452 LNU786452 LXQ786452 MHM786452 MRI786452 NBE786452 NLA786452 NUW786452 OES786452 OOO786452 OYK786452 PIG786452 PSC786452 QBY786452 QLU786452 QVQ786452 RFM786452 RPI786452 RZE786452 SJA786452 SSW786452 TCS786452 TMO786452 TWK786452 UGG786452 UQC786452 UZY786452 VJU786452 VTQ786452 WDM786452 WNI786452 WXE786452 U24 KS851988 UO851988 AEK851988 AOG851988 AYC851988 BHY851988 BRU851988 CBQ851988 CLM851988 CVI851988 DFE851988 DPA851988 DYW851988 EIS851988 ESO851988 FCK851988 FMG851988 FWC851988 GFY851988 GPU851988 GZQ851988 HJM851988 HTI851988 IDE851988 INA851988 IWW851988 JGS851988 JQO851988 KAK851988 KKG851988 KUC851988 LDY851988 LNU851988 LXQ851988 MHM851988 MRI851988 NBE851988 NLA851988 NUW851988 OES851988 OOO851988 OYK851988 PIG851988 PSC851988 QBY851988 QLU851988 QVQ851988 RFM851988 RPI851988 RZE851988 SJA851988 SSW851988 TCS851988 TMO851988 TWK851988 UGG851988 UQC851988 UZY851988 VJU851988 VTQ851988 WDM851988 WNI851988 WXE851988 KS917524 UO917524 AEK917524 AOG917524 AYC917524 BHY917524 BRU917524 CBQ917524 CLM917524 CVI917524 DFE917524 DPA917524 DYW917524 EIS917524 ESO917524 FCK917524 FMG917524 FWC917524 GFY917524 GPU917524 GZQ917524 HJM917524 HTI917524 IDE917524 INA917524 IWW917524 JGS917524 JQO917524 KAK917524 KKG917524 KUC917524 LDY917524 LNU917524 LXQ917524 MHM917524 MRI917524 NBE917524 NLA917524 NUW917524 OES917524 OOO917524 OYK917524 PIG917524 PSC917524 QBY917524 QLU917524 QVQ917524 RFM917524 RPI917524 RZE917524 SJA917524 SSW917524 TCS917524 TMO917524 TWK917524 UGG917524 UQC917524 UZY917524 VJU917524 VTQ917524 WDM917524 WNI917524 WXE917524 WXE983060 KS983060 UO983060 AEK983060 AOG983060 AYC983060 BHY983060 BRU983060 CBQ983060 CLM983060 CVI983060 DFE983060 DPA983060 DYW983060 EIS983060 ESO983060 FCK983060 FMG983060 FWC983060 GFY983060 GPU983060 GZQ983060 HJM983060 HTI983060 IDE983060 INA983060 IWW983060 JGS983060 JQO983060 KAK983060 KKG983060 KUC983060 LDY983060 LNU983060 LXQ983060 MHM983060 MRI983060 NBE983060 NLA983060 NUW983060 OES983060 OOO983060 OYK983060 PIG983060 PSC983060 QBY983060 QLU983060 QVQ983060 RFM983060 RPI983060 RZE983060 SJA983060 SSW983060 TCS983060 TMO983060 TWK983060 UGG983060 UQC983060 UZY983060 VJU983060 VTQ983060 WDM983060 WNI983060 WDM24 VTQ24 VJU24 UZY24 UQC24 UGG24 TWK24 TMO24 TCS24 SSW24 SJA24 RZE24 RPI24 RFM24 QVQ24 QLU24 QBY24 PSC24 PIG24 OYK24 OOO24 OES24 NUW24 NLA24 NBE24 MRI24 MHM24 LXQ24 LNU24 LDY24 KUC24 KKG24 KAK24 JQO24 JGS24 IWW24 INA24 IDE24 HTI24 HJM24 GZQ24 GPU24 GFY24 FWC24 FMG24 FCK24 ESO24 EIS24 DYW24 DPA24 DFE24 CVI24 CLM24 CBQ24 BRU24 BHY24 AYC24 AOG24 AEK24 UO24 UM24 KS24 WXC24 WNG24 WDK24 VTO24 VJS24 UZW24 UQA24 UGE24 TWI24 TMM24 TCQ24 SSU24 SIY24 RZC24 RPG24 RFK24 QVO24 QLS24 QBW24 PSA24 PIE24 OYI24 OOM24 OEQ24 NUU24 NKY24 NBC24 MRG24 MHK24 LXO24 LNS24 LDW24 KUA24 KKE24 KAI24 JQM24 JGQ24 IWU24 IMY24 IDC24 HTG24 HJK24 GZO24 GPS24 GFW24 FWA24 FME24 FCI24 ESM24 EIQ24 DYU24 DOY24 DFC24 CVG24 CLK24 CBO24 BRS24 BHW24 AYA24 AOE24 AEI24 KQ24 U327700 S24 U393236 WXE24 U458772 Z65556 Z131092 Z196628 Z262164 Z327700 Z393236 Z458772 Z524308 Z589844 Z655380 Z720916 Z786452 Z851988 Z917524 Z983060 AB589844 AB655380 AB720916 AB786452 AB851988 AB917524 AB983060 AB65556 AB131092 AB196628 AB262164 AB393236 AB327700 AB458772 AB24 Z24 AB524308 AG65556 AG131092 AG196628 AG262164 AG327700 AG393236 AG458772 AG524308 AG589844 AG655380 AG720916 AG786452 AG851988 AG917524 AG983060 AI589844 AI655380 AI720916 AI786452 AI851988 AI917524 AI983060 AI65556 AI131092 AI196628 AI262164 AI393236 AI327700 AI458772 AI24 AG24 AI524308 AN65556 AN131092 AN196628 AN262164 AN327700 AN393236 AN458772 AN524308 AN589844 AN655380 AN720916 AN786452 AN851988 AN917524 AN983060 AP589844 AP655380 AP720916 AP786452 AP851988 AP917524 AP983060 AP65556 AP131092 AP196628 AP262164 AP393236 AP327700 AP458772 AP24 AN24 AP524308 AU65556 AU131092 AU196628 AU262164 AU327700 AU393236 AU458772 AU524308 AU589844 AU655380 AU720916 AU786452 AU851988 AU917524 AU983060 AW524308 AW589844 AW655380 AW720916 AW786452 AW851988 AW917524 AW983060 AW65556 AW131092 AW196628 AW262164 AW393236 AW327700 AW458772 AW24 AU24"/>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KP65556 UL65556 AEH65556 AOD65556 AXZ65556 BHV65556 BRR65556 CBN65556 CLJ65556 CVF65556 DFB65556 DOX65556 DYT65556 EIP65556 ESL65556 FCH65556 FMD65556 FVZ65556 GFV65556 GPR65556 GZN65556 HJJ65556 HTF65556 IDB65556 IMX65556 IWT65556 JGP65556 JQL65556 KAH65556 KKD65556 KTZ65556 LDV65556 LNR65556 LXN65556 MHJ65556 MRF65556 NBB65556 NKX65556 NUT65556 OEP65556 OOL65556 OYH65556 PID65556 PRZ65556 QBV65556 QLR65556 QVN65556 RFJ65556 RPF65556 RZB65556 SIX65556 SST65556 TCP65556 TML65556 TWH65556 UGD65556 UPZ65556 UZV65556 VJR65556 VTN65556 WDJ65556 WNF65556 WXB65556 R131092 KP131092 UL131092 AEH131092 AOD131092 AXZ131092 BHV131092 BRR131092 CBN131092 CLJ131092 CVF131092 DFB131092 DOX131092 DYT131092 EIP131092 ESL131092 FCH131092 FMD131092 FVZ131092 GFV131092 GPR131092 GZN131092 HJJ131092 HTF131092 IDB131092 IMX131092 IWT131092 JGP131092 JQL131092 KAH131092 KKD131092 KTZ131092 LDV131092 LNR131092 LXN131092 MHJ131092 MRF131092 NBB131092 NKX131092 NUT131092 OEP131092 OOL131092 OYH131092 PID131092 PRZ131092 QBV131092 QLR131092 QVN131092 RFJ131092 RPF131092 RZB131092 SIX131092 SST131092 TCP131092 TML131092 TWH131092 UGD131092 UPZ131092 UZV131092 VJR131092 VTN131092 WDJ131092 WNF131092 WXB131092 R196628 KP196628 UL196628 AEH196628 AOD196628 AXZ196628 BHV196628 BRR196628 CBN196628 CLJ196628 CVF196628 DFB196628 DOX196628 DYT196628 EIP196628 ESL196628 FCH196628 FMD196628 FVZ196628 GFV196628 GPR196628 GZN196628 HJJ196628 HTF196628 IDB196628 IMX196628 IWT196628 JGP196628 JQL196628 KAH196628 KKD196628 KTZ196628 LDV196628 LNR196628 LXN196628 MHJ196628 MRF196628 NBB196628 NKX196628 NUT196628 OEP196628 OOL196628 OYH196628 PID196628 PRZ196628 QBV196628 QLR196628 QVN196628 RFJ196628 RPF196628 RZB196628 SIX196628 SST196628 TCP196628 TML196628 TWH196628 UGD196628 UPZ196628 UZV196628 VJR196628 VTN196628 WDJ196628 WNF196628 WXB196628 R262164 KP262164 UL262164 AEH262164 AOD262164 AXZ262164 BHV262164 BRR262164 CBN262164 CLJ262164 CVF262164 DFB262164 DOX262164 DYT262164 EIP262164 ESL262164 FCH262164 FMD262164 FVZ262164 GFV262164 GPR262164 GZN262164 HJJ262164 HTF262164 IDB262164 IMX262164 IWT262164 JGP262164 JQL262164 KAH262164 KKD262164 KTZ262164 LDV262164 LNR262164 LXN262164 MHJ262164 MRF262164 NBB262164 NKX262164 NUT262164 OEP262164 OOL262164 OYH262164 PID262164 PRZ262164 QBV262164 QLR262164 QVN262164 RFJ262164 RPF262164 RZB262164 SIX262164 SST262164 TCP262164 TML262164 TWH262164 UGD262164 UPZ262164 UZV262164 VJR262164 VTN262164 WDJ262164 WNF262164 WXB262164 R327700 KP327700 UL327700 AEH327700 AOD327700 AXZ327700 BHV327700 BRR327700 CBN327700 CLJ327700 CVF327700 DFB327700 DOX327700 DYT327700 EIP327700 ESL327700 FCH327700 FMD327700 FVZ327700 GFV327700 GPR327700 GZN327700 HJJ327700 HTF327700 IDB327700 IMX327700 IWT327700 JGP327700 JQL327700 KAH327700 KKD327700 KTZ327700 LDV327700 LNR327700 LXN327700 MHJ327700 MRF327700 NBB327700 NKX327700 NUT327700 OEP327700 OOL327700 OYH327700 PID327700 PRZ327700 QBV327700 QLR327700 QVN327700 RFJ327700 RPF327700 RZB327700 SIX327700 SST327700 TCP327700 TML327700 TWH327700 UGD327700 UPZ327700 UZV327700 VJR327700 VTN327700 WDJ327700 WNF327700 WXB327700 R393236 KP393236 UL393236 AEH393236 AOD393236 AXZ393236 BHV393236 BRR393236 CBN393236 CLJ393236 CVF393236 DFB393236 DOX393236 DYT393236 EIP393236 ESL393236 FCH393236 FMD393236 FVZ393236 GFV393236 GPR393236 GZN393236 HJJ393236 HTF393236 IDB393236 IMX393236 IWT393236 JGP393236 JQL393236 KAH393236 KKD393236 KTZ393236 LDV393236 LNR393236 LXN393236 MHJ393236 MRF393236 NBB393236 NKX393236 NUT393236 OEP393236 OOL393236 OYH393236 PID393236 PRZ393236 QBV393236 QLR393236 QVN393236 RFJ393236 RPF393236 RZB393236 SIX393236 SST393236 TCP393236 TML393236 TWH393236 UGD393236 UPZ393236 UZV393236 VJR393236 VTN393236 WDJ393236 WNF393236 WXB393236 R458772 KP458772 UL458772 AEH458772 AOD458772 AXZ458772 BHV458772 BRR458772 CBN458772 CLJ458772 CVF458772 DFB458772 DOX458772 DYT458772 EIP458772 ESL458772 FCH458772 FMD458772 FVZ458772 GFV458772 GPR458772 GZN458772 HJJ458772 HTF458772 IDB458772 IMX458772 IWT458772 JGP458772 JQL458772 KAH458772 KKD458772 KTZ458772 LDV458772 LNR458772 LXN458772 MHJ458772 MRF458772 NBB458772 NKX458772 NUT458772 OEP458772 OOL458772 OYH458772 PID458772 PRZ458772 QBV458772 QLR458772 QVN458772 RFJ458772 RPF458772 RZB458772 SIX458772 SST458772 TCP458772 TML458772 TWH458772 UGD458772 UPZ458772 UZV458772 VJR458772 VTN458772 WDJ458772 WNF458772 WXB458772 R524308 KP524308 UL524308 AEH524308 AOD524308 AXZ524308 BHV524308 BRR524308 CBN524308 CLJ524308 CVF524308 DFB524308 DOX524308 DYT524308 EIP524308 ESL524308 FCH524308 FMD524308 FVZ524308 GFV524308 GPR524308 GZN524308 HJJ524308 HTF524308 IDB524308 IMX524308 IWT524308 JGP524308 JQL524308 KAH524308 KKD524308 KTZ524308 LDV524308 LNR524308 LXN524308 MHJ524308 MRF524308 NBB524308 NKX524308 NUT524308 OEP524308 OOL524308 OYH524308 PID524308 PRZ524308 QBV524308 QLR524308 QVN524308 RFJ524308 RPF524308 RZB524308 SIX524308 SST524308 TCP524308 TML524308 TWH524308 UGD524308 UPZ524308 UZV524308 VJR524308 VTN524308 WDJ524308 WNF524308 WXB524308 R589844 KP589844 UL589844 AEH589844 AOD589844 AXZ589844 BHV589844 BRR589844 CBN589844 CLJ589844 CVF589844 DFB589844 DOX589844 DYT589844 EIP589844 ESL589844 FCH589844 FMD589844 FVZ589844 GFV589844 GPR589844 GZN589844 HJJ589844 HTF589844 IDB589844 IMX589844 IWT589844 JGP589844 JQL589844 KAH589844 KKD589844 KTZ589844 LDV589844 LNR589844 LXN589844 MHJ589844 MRF589844 NBB589844 NKX589844 NUT589844 OEP589844 OOL589844 OYH589844 PID589844 PRZ589844 QBV589844 QLR589844 QVN589844 RFJ589844 RPF589844 RZB589844 SIX589844 SST589844 TCP589844 TML589844 TWH589844 UGD589844 UPZ589844 UZV589844 VJR589844 VTN589844 WDJ589844 WNF589844 WXB589844 R655380 KP655380 UL655380 AEH655380 AOD655380 AXZ655380 BHV655380 BRR655380 CBN655380 CLJ655380 CVF655380 DFB655380 DOX655380 DYT655380 EIP655380 ESL655380 FCH655380 FMD655380 FVZ655380 GFV655380 GPR655380 GZN655380 HJJ655380 HTF655380 IDB655380 IMX655380 IWT655380 JGP655380 JQL655380 KAH655380 KKD655380 KTZ655380 LDV655380 LNR655380 LXN655380 MHJ655380 MRF655380 NBB655380 NKX655380 NUT655380 OEP655380 OOL655380 OYH655380 PID655380 PRZ655380 QBV655380 QLR655380 QVN655380 RFJ655380 RPF655380 RZB655380 SIX655380 SST655380 TCP655380 TML655380 TWH655380 UGD655380 UPZ655380 UZV655380 VJR655380 VTN655380 WDJ655380 WNF655380 WXB655380 R720916 KP720916 UL720916 AEH720916 AOD720916 AXZ720916 BHV720916 BRR720916 CBN720916 CLJ720916 CVF720916 DFB720916 DOX720916 DYT720916 EIP720916 ESL720916 FCH720916 FMD720916 FVZ720916 GFV720916 GPR720916 GZN720916 HJJ720916 HTF720916 IDB720916 IMX720916 IWT720916 JGP720916 JQL720916 KAH720916 KKD720916 KTZ720916 LDV720916 LNR720916 LXN720916 MHJ720916 MRF720916 NBB720916 NKX720916 NUT720916 OEP720916 OOL720916 OYH720916 PID720916 PRZ720916 QBV720916 QLR720916 QVN720916 RFJ720916 RPF720916 RZB720916 SIX720916 SST720916 TCP720916 TML720916 TWH720916 UGD720916 UPZ720916 UZV720916 VJR720916 VTN720916 WDJ720916 WNF720916 WXB720916 R786452 KP786452 UL786452 AEH786452 AOD786452 AXZ786452 BHV786452 BRR786452 CBN786452 CLJ786452 CVF786452 DFB786452 DOX786452 DYT786452 EIP786452 ESL786452 FCH786452 FMD786452 FVZ786452 GFV786452 GPR786452 GZN786452 HJJ786452 HTF786452 IDB786452 IMX786452 IWT786452 JGP786452 JQL786452 KAH786452 KKD786452 KTZ786452 LDV786452 LNR786452 LXN786452 MHJ786452 MRF786452 NBB786452 NKX786452 NUT786452 OEP786452 OOL786452 OYH786452 PID786452 PRZ786452 QBV786452 QLR786452 QVN786452 RFJ786452 RPF786452 RZB786452 SIX786452 SST786452 TCP786452 TML786452 TWH786452 UGD786452 UPZ786452 UZV786452 VJR786452 VTN786452 WDJ786452 WNF786452 WXB786452 R851988 KP851988 UL851988 AEH851988 AOD851988 AXZ851988 BHV851988 BRR851988 CBN851988 CLJ851988 CVF851988 DFB851988 DOX851988 DYT851988 EIP851988 ESL851988 FCH851988 FMD851988 FVZ851988 GFV851988 GPR851988 GZN851988 HJJ851988 HTF851988 IDB851988 IMX851988 IWT851988 JGP851988 JQL851988 KAH851988 KKD851988 KTZ851988 LDV851988 LNR851988 LXN851988 MHJ851988 MRF851988 NBB851988 NKX851988 NUT851988 OEP851988 OOL851988 OYH851988 PID851988 PRZ851988 QBV851988 QLR851988 QVN851988 RFJ851988 RPF851988 RZB851988 SIX851988 SST851988 TCP851988 TML851988 TWH851988 UGD851988 UPZ851988 UZV851988 VJR851988 VTN851988 WDJ851988 WNF851988 WXB851988 R917524 KP917524 UL917524 AEH917524 AOD917524 AXZ917524 BHV917524 BRR917524 CBN917524 CLJ917524 CVF917524 DFB917524 DOX917524 DYT917524 EIP917524 ESL917524 FCH917524 FMD917524 FVZ917524 GFV917524 GPR917524 GZN917524 HJJ917524 HTF917524 IDB917524 IMX917524 IWT917524 JGP917524 JQL917524 KAH917524 KKD917524 KTZ917524 LDV917524 LNR917524 LXN917524 MHJ917524 MRF917524 NBB917524 NKX917524 NUT917524 OEP917524 OOL917524 OYH917524 PID917524 PRZ917524 QBV917524 QLR917524 QVN917524 RFJ917524 RPF917524 RZB917524 SIX917524 SST917524 TCP917524 TML917524 TWH917524 UGD917524 UPZ917524 UZV917524 VJR917524 VTN917524 WDJ917524 WNF917524 WXB917524 R983060 KP983060 UL983060 AEH983060 AOD983060 AXZ983060 BHV983060 BRR983060 CBN983060 CLJ983060 CVF983060 DFB983060 DOX983060 DYT983060 EIP983060 ESL983060 FCH983060 FMD983060 FVZ983060 GFV983060 GPR983060 GZN983060 HJJ983060 HTF983060 IDB983060 IMX983060 IWT983060 JGP983060 JQL983060 KAH983060 KKD983060 KTZ983060 LDV983060 LNR983060 LXN983060 MHJ983060 MRF983060 NBB983060 NKX983060 NUT983060 OEP983060 OOL983060 OYH983060 PID983060 PRZ983060 QBV983060 QLR983060 QVN983060 RFJ983060 RPF983060 RZB983060 SIX983060 SST983060 TCP983060 TML983060 TWH983060 UGD983060 UPZ983060 UZV983060 VJR983060 VTN983060 WDJ983060 WNF983060 WXB983060 WXD983060 T65556 KR65556 UN65556 AEJ65556 AOF65556 AYB65556 BHX65556 BRT65556 CBP65556 CLL65556 CVH65556 DFD65556 DOZ65556 DYV65556 EIR65556 ESN65556 FCJ65556 FMF65556 FWB65556 GFX65556 GPT65556 GZP65556 HJL65556 HTH65556 IDD65556 IMZ65556 IWV65556 JGR65556 JQN65556 KAJ65556 KKF65556 KUB65556 LDX65556 LNT65556 LXP65556 MHL65556 MRH65556 NBD65556 NKZ65556 NUV65556 OER65556 OON65556 OYJ65556 PIF65556 PSB65556 QBX65556 QLT65556 QVP65556 RFL65556 RPH65556 RZD65556 SIZ65556 SSV65556 TCR65556 TMN65556 TWJ65556 UGF65556 UQB65556 UZX65556 VJT65556 VTP65556 WDL65556 WNH65556 WXD65556 T131092 KR131092 UN131092 AEJ131092 AOF131092 AYB131092 BHX131092 BRT131092 CBP131092 CLL131092 CVH131092 DFD131092 DOZ131092 DYV131092 EIR131092 ESN131092 FCJ131092 FMF131092 FWB131092 GFX131092 GPT131092 GZP131092 HJL131092 HTH131092 IDD131092 IMZ131092 IWV131092 JGR131092 JQN131092 KAJ131092 KKF131092 KUB131092 LDX131092 LNT131092 LXP131092 MHL131092 MRH131092 NBD131092 NKZ131092 NUV131092 OER131092 OON131092 OYJ131092 PIF131092 PSB131092 QBX131092 QLT131092 QVP131092 RFL131092 RPH131092 RZD131092 SIZ131092 SSV131092 TCR131092 TMN131092 TWJ131092 UGF131092 UQB131092 UZX131092 VJT131092 VTP131092 WDL131092 WNH131092 WXD131092 T196628 KR196628 UN196628 AEJ196628 AOF196628 AYB196628 BHX196628 BRT196628 CBP196628 CLL196628 CVH196628 DFD196628 DOZ196628 DYV196628 EIR196628 ESN196628 FCJ196628 FMF196628 FWB196628 GFX196628 GPT196628 GZP196628 HJL196628 HTH196628 IDD196628 IMZ196628 IWV196628 JGR196628 JQN196628 KAJ196628 KKF196628 KUB196628 LDX196628 LNT196628 LXP196628 MHL196628 MRH196628 NBD196628 NKZ196628 NUV196628 OER196628 OON196628 OYJ196628 PIF196628 PSB196628 QBX196628 QLT196628 QVP196628 RFL196628 RPH196628 RZD196628 SIZ196628 SSV196628 TCR196628 TMN196628 TWJ196628 UGF196628 UQB196628 UZX196628 VJT196628 VTP196628 WDL196628 WNH196628 WXD196628 T262164 KR262164 UN262164 AEJ262164 AOF262164 AYB262164 BHX262164 BRT262164 CBP262164 CLL262164 CVH262164 DFD262164 DOZ262164 DYV262164 EIR262164 ESN262164 FCJ262164 FMF262164 FWB262164 GFX262164 GPT262164 GZP262164 HJL262164 HTH262164 IDD262164 IMZ262164 IWV262164 JGR262164 JQN262164 KAJ262164 KKF262164 KUB262164 LDX262164 LNT262164 LXP262164 MHL262164 MRH262164 NBD262164 NKZ262164 NUV262164 OER262164 OON262164 OYJ262164 PIF262164 PSB262164 QBX262164 QLT262164 QVP262164 RFL262164 RPH262164 RZD262164 SIZ262164 SSV262164 TCR262164 TMN262164 TWJ262164 UGF262164 UQB262164 UZX262164 VJT262164 VTP262164 WDL262164 WNH262164 WXD262164 T327700 KR327700 UN327700 AEJ327700 AOF327700 AYB327700 BHX327700 BRT327700 CBP327700 CLL327700 CVH327700 DFD327700 DOZ327700 DYV327700 EIR327700 ESN327700 FCJ327700 FMF327700 FWB327700 GFX327700 GPT327700 GZP327700 HJL327700 HTH327700 IDD327700 IMZ327700 IWV327700 JGR327700 JQN327700 KAJ327700 KKF327700 KUB327700 LDX327700 LNT327700 LXP327700 MHL327700 MRH327700 NBD327700 NKZ327700 NUV327700 OER327700 OON327700 OYJ327700 PIF327700 PSB327700 QBX327700 QLT327700 QVP327700 RFL327700 RPH327700 RZD327700 SIZ327700 SSV327700 TCR327700 TMN327700 TWJ327700 UGF327700 UQB327700 UZX327700 VJT327700 VTP327700 WDL327700 WNH327700 WXD327700 T393236 KR393236 UN393236 AEJ393236 AOF393236 AYB393236 BHX393236 BRT393236 CBP393236 CLL393236 CVH393236 DFD393236 DOZ393236 DYV393236 EIR393236 ESN393236 FCJ393236 FMF393236 FWB393236 GFX393236 GPT393236 GZP393236 HJL393236 HTH393236 IDD393236 IMZ393236 IWV393236 JGR393236 JQN393236 KAJ393236 KKF393236 KUB393236 LDX393236 LNT393236 LXP393236 MHL393236 MRH393236 NBD393236 NKZ393236 NUV393236 OER393236 OON393236 OYJ393236 PIF393236 PSB393236 QBX393236 QLT393236 QVP393236 RFL393236 RPH393236 RZD393236 SIZ393236 SSV393236 TCR393236 TMN393236 TWJ393236 UGF393236 UQB393236 UZX393236 VJT393236 VTP393236 WDL393236 WNH393236 WXD393236 T458772 KR458772 UN458772 AEJ458772 AOF458772 AYB458772 BHX458772 BRT458772 CBP458772 CLL458772 CVH458772 DFD458772 DOZ458772 DYV458772 EIR458772 ESN458772 FCJ458772 FMF458772 FWB458772 GFX458772 GPT458772 GZP458772 HJL458772 HTH458772 IDD458772 IMZ458772 IWV458772 JGR458772 JQN458772 KAJ458772 KKF458772 KUB458772 LDX458772 LNT458772 LXP458772 MHL458772 MRH458772 NBD458772 NKZ458772 NUV458772 OER458772 OON458772 OYJ458772 PIF458772 PSB458772 QBX458772 QLT458772 QVP458772 RFL458772 RPH458772 RZD458772 SIZ458772 SSV458772 TCR458772 TMN458772 TWJ458772 UGF458772 UQB458772 UZX458772 VJT458772 VTP458772 WDL458772 WNH458772 WXD458772 T524308 KR524308 UN524308 AEJ524308 AOF524308 AYB524308 BHX524308 BRT524308 CBP524308 CLL524308 CVH524308 DFD524308 DOZ524308 DYV524308 EIR524308 ESN524308 FCJ524308 FMF524308 FWB524308 GFX524308 GPT524308 GZP524308 HJL524308 HTH524308 IDD524308 IMZ524308 IWV524308 JGR524308 JQN524308 KAJ524308 KKF524308 KUB524308 LDX524308 LNT524308 LXP524308 MHL524308 MRH524308 NBD524308 NKZ524308 NUV524308 OER524308 OON524308 OYJ524308 PIF524308 PSB524308 QBX524308 QLT524308 QVP524308 RFL524308 RPH524308 RZD524308 SIZ524308 SSV524308 TCR524308 TMN524308 TWJ524308 UGF524308 UQB524308 UZX524308 VJT524308 VTP524308 WDL524308 WNH524308 WXD524308 T589844 KR589844 UN589844 AEJ589844 AOF589844 AYB589844 BHX589844 BRT589844 CBP589844 CLL589844 CVH589844 DFD589844 DOZ589844 DYV589844 EIR589844 ESN589844 FCJ589844 FMF589844 FWB589844 GFX589844 GPT589844 GZP589844 HJL589844 HTH589844 IDD589844 IMZ589844 IWV589844 JGR589844 JQN589844 KAJ589844 KKF589844 KUB589844 LDX589844 LNT589844 LXP589844 MHL589844 MRH589844 NBD589844 NKZ589844 NUV589844 OER589844 OON589844 OYJ589844 PIF589844 PSB589844 QBX589844 QLT589844 QVP589844 RFL589844 RPH589844 RZD589844 SIZ589844 SSV589844 TCR589844 TMN589844 TWJ589844 UGF589844 UQB589844 UZX589844 VJT589844 VTP589844 WDL589844 WNH589844 WXD589844 T655380 KR655380 UN655380 AEJ655380 AOF655380 AYB655380 BHX655380 BRT655380 CBP655380 CLL655380 CVH655380 DFD655380 DOZ655380 DYV655380 EIR655380 ESN655380 FCJ655380 FMF655380 FWB655380 GFX655380 GPT655380 GZP655380 HJL655380 HTH655380 IDD655380 IMZ655380 IWV655380 JGR655380 JQN655380 KAJ655380 KKF655380 KUB655380 LDX655380 LNT655380 LXP655380 MHL655380 MRH655380 NBD655380 NKZ655380 NUV655380 OER655380 OON655380 OYJ655380 PIF655380 PSB655380 QBX655380 QLT655380 QVP655380 RFL655380 RPH655380 RZD655380 SIZ655380 SSV655380 TCR655380 TMN655380 TWJ655380 UGF655380 UQB655380 UZX655380 VJT655380 VTP655380 WDL655380 WNH655380 WXD655380 T720916 KR720916 UN720916 AEJ720916 AOF720916 AYB720916 BHX720916 BRT720916 CBP720916 CLL720916 CVH720916 DFD720916 DOZ720916 DYV720916 EIR720916 ESN720916 FCJ720916 FMF720916 FWB720916 GFX720916 GPT720916 GZP720916 HJL720916 HTH720916 IDD720916 IMZ720916 IWV720916 JGR720916 JQN720916 KAJ720916 KKF720916 KUB720916 LDX720916 LNT720916 LXP720916 MHL720916 MRH720916 NBD720916 NKZ720916 NUV720916 OER720916 OON720916 OYJ720916 PIF720916 PSB720916 QBX720916 QLT720916 QVP720916 RFL720916 RPH720916 RZD720916 SIZ720916 SSV720916 TCR720916 TMN720916 TWJ720916 UGF720916 UQB720916 UZX720916 VJT720916 VTP720916 WDL720916 WNH720916 WXD720916 T786452 KR786452 UN786452 AEJ786452 AOF786452 AYB786452 BHX786452 BRT786452 CBP786452 CLL786452 CVH786452 DFD786452 DOZ786452 DYV786452 EIR786452 ESN786452 FCJ786452 FMF786452 FWB786452 GFX786452 GPT786452 GZP786452 HJL786452 HTH786452 IDD786452 IMZ786452 IWV786452 JGR786452 JQN786452 KAJ786452 KKF786452 KUB786452 LDX786452 LNT786452 LXP786452 MHL786452 MRH786452 NBD786452 NKZ786452 NUV786452 OER786452 OON786452 OYJ786452 PIF786452 PSB786452 QBX786452 QLT786452 QVP786452 RFL786452 RPH786452 RZD786452 SIZ786452 SSV786452 TCR786452 TMN786452 TWJ786452 UGF786452 UQB786452 UZX786452 VJT786452 VTP786452 WDL786452 WNH786452 WXD786452 T851988 KR851988 UN851988 AEJ851988 AOF851988 AYB851988 BHX851988 BRT851988 CBP851988 CLL851988 CVH851988 DFD851988 DOZ851988 DYV851988 EIR851988 ESN851988 FCJ851988 FMF851988 FWB851988 GFX851988 GPT851988 GZP851988 HJL851988 HTH851988 IDD851988 IMZ851988 IWV851988 JGR851988 JQN851988 KAJ851988 KKF851988 KUB851988 LDX851988 LNT851988 LXP851988 MHL851988 MRH851988 NBD851988 NKZ851988 NUV851988 OER851988 OON851988 OYJ851988 PIF851988 PSB851988 QBX851988 QLT851988 QVP851988 RFL851988 RPH851988 RZD851988 SIZ851988 SSV851988 TCR851988 TMN851988 TWJ851988 UGF851988 UQB851988 UZX851988 VJT851988 VTP851988 WDL851988 WNH851988 WXD851988 T917524 KR917524 UN917524 AEJ917524 AOF917524 AYB917524 BHX917524 BRT917524 CBP917524 CLL917524 CVH917524 DFD917524 DOZ917524 DYV917524 EIR917524 ESN917524 FCJ917524 FMF917524 FWB917524 GFX917524 GPT917524 GZP917524 HJL917524 HTH917524 IDD917524 IMZ917524 IWV917524 JGR917524 JQN917524 KAJ917524 KKF917524 KUB917524 LDX917524 LNT917524 LXP917524 MHL917524 MRH917524 NBD917524 NKZ917524 NUV917524 OER917524 OON917524 OYJ917524 PIF917524 PSB917524 QBX917524 QLT917524 QVP917524 RFL917524 RPH917524 RZD917524 SIZ917524 SSV917524 TCR917524 TMN917524 TWJ917524 UGF917524 UQB917524 UZX917524 VJT917524 VTP917524 WDL917524 WNH917524 WXD917524 T983060 KR983060 UN983060 AEJ983060 AOF983060 AYB983060 BHX983060 BRT983060 CBP983060 CLL983060 CVH983060 DFD983060 DOZ983060 DYV983060 EIR983060 ESN983060 FCJ983060 FMF983060 FWB983060 GFX983060 GPT983060 GZP983060 HJL983060 HTH983060 IDD983060 IMZ983060 IWV983060 JGR983060 JQN983060 KAJ983060 KKF983060 KUB983060 LDX983060 LNT983060 LXP983060 MHL983060 MRH983060 NBD983060 NKZ983060 NUV983060 OER983060 OON983060 OYJ983060 PIF983060 PSB983060 QBX983060 QLT983060 QVP983060 RFL983060 RPH983060 RZD983060 SIZ983060 SSV983060 TCR983060 TMN983060 TWJ983060 UGF983060 UQB983060 UZX983060 VJT983060 VTP983060 WDL983060 WNH983060 VTP24 VJT24 UZX24 UQB24 UGF24 TWJ24 TMN24 TCR24 SSV24 SIZ24 RZD24 RPH24 RFL24 QVP24 QLT24 QBX24 PSB24 PIF24 OYJ24 OON24 OER24 NUV24 NKZ24 NBD24 MRH24 MHL24 LXP24 LNT24 LDX24 KUB24 KKF24 KAJ24 JQN24 JGR24 IWV24 IMZ24 IDD24 HTH24 HJL24 GZP24 GPT24 GFX24 FWB24 FMF24 FCJ24 ESN24 EIR24 DYV24 DOZ24 DFD24 CVH24 CLL24 CBP24 BRT24 BHX24 AYB24 AOF24 AEJ24 UN24 KR24 WXD24 WXB24 WNF24 WDJ24 VTN24 VJR24 UZV24 UPZ24 UGD24 TWH24 TML24 TCP24 SST24 SIX24 RZB24 RPF24 RFJ24 QVN24 QLR24 QBV24 PRZ24 PID24 OYH24 OOL24 OEP24 NUT24 NKX24 NBB24 MRF24 MHJ24 LXN24 LNR24 LDV24 KTZ24 KKD24 KAH24 JQL24 JGP24 IWT24 IMX24 IDB24 HTF24 HJJ24 GZN24 GPR24 GFV24 FVZ24 FMD24 FCH24 ESL24 EIP24 DYT24 DOX24 DFB24 CVF24 CLJ24 CBN24 BRR24 BHV24 AXZ24 AOD24 AEH24 UL24 KP24 R24 WNH24 WDL24 Y65556 Y131092 Y196628 Y262164 Y327700 Y393236 Y458772 Y524308 Y589844 Y655380 Y720916 Y786452 Y851988 Y917524 Y983060 AA65556 AA131092 AA196628 AA262164 AA327700 AA393236 AA458772 AA524308 AA589844 AA655380 AA720916 AA786452 AA851988 AA917524 AA983060 Y24 AF65556 AF131092 AF196628 AF262164 AF327700 AF393236 AF458772 AF524308 AF589844 AF655380 AF720916 AF786452 AF851988 AF917524 AF983060 AH65556 AH131092 AH196628 AH262164 AH327700 AH393236 AH458772 AH524308 AH589844 AH655380 AH720916 AH786452 AH851988 AH917524 AH983060 AF24 AM65556 AM131092 AM196628 AM262164 AM327700 AM393236 AM458772 AM524308 AM589844 AM655380 AM720916 AM786452 AM851988 AM917524 AM983060 AO65556 AO131092 AO196628 AO262164 AO327700 AO393236 AO458772 AO524308 AO589844 AO655380 AO720916 AO786452 AO851988 AO917524 AO983060 AM24 AT65556 AT131092 AT196628 AT262164 AT327700 AT393236 AT458772 AT524308 AT589844 AT655380 AT720916 AT786452 AT851988 AT917524 AT983060 AV65556 AV131092 AV196628 AV262164 AV327700 AV393236 AV458772 AV524308 AV589844 AV655380 AV720916 AV786452 AV851988 AV917524 AV983060 AT24"/>
    <dataValidation type="list" allowBlank="1" showInputMessage="1" showErrorMessage="1" errorTitle="Ошибка" error="Выберите значение из списка" sqref="WWW983060 M65556 KK65556 UG65556 AEC65556 ANY65556 AXU65556 BHQ65556 BRM65556 CBI65556 CLE65556 CVA65556 DEW65556 DOS65556 DYO65556 EIK65556 ESG65556 FCC65556 FLY65556 FVU65556 GFQ65556 GPM65556 GZI65556 HJE65556 HTA65556 ICW65556 IMS65556 IWO65556 JGK65556 JQG65556 KAC65556 KJY65556 KTU65556 LDQ65556 LNM65556 LXI65556 MHE65556 MRA65556 NAW65556 NKS65556 NUO65556 OEK65556 OOG65556 OYC65556 PHY65556 PRU65556 QBQ65556 QLM65556 QVI65556 RFE65556 RPA65556 RYW65556 SIS65556 SSO65556 TCK65556 TMG65556 TWC65556 UFY65556 UPU65556 UZQ65556 VJM65556 VTI65556 WDE65556 WNA65556 WWW65556 M131092 KK131092 UG131092 AEC131092 ANY131092 AXU131092 BHQ131092 BRM131092 CBI131092 CLE131092 CVA131092 DEW131092 DOS131092 DYO131092 EIK131092 ESG131092 FCC131092 FLY131092 FVU131092 GFQ131092 GPM131092 GZI131092 HJE131092 HTA131092 ICW131092 IMS131092 IWO131092 JGK131092 JQG131092 KAC131092 KJY131092 KTU131092 LDQ131092 LNM131092 LXI131092 MHE131092 MRA131092 NAW131092 NKS131092 NUO131092 OEK131092 OOG131092 OYC131092 PHY131092 PRU131092 QBQ131092 QLM131092 QVI131092 RFE131092 RPA131092 RYW131092 SIS131092 SSO131092 TCK131092 TMG131092 TWC131092 UFY131092 UPU131092 UZQ131092 VJM131092 VTI131092 WDE131092 WNA131092 WWW131092 M196628 KK196628 UG196628 AEC196628 ANY196628 AXU196628 BHQ196628 BRM196628 CBI196628 CLE196628 CVA196628 DEW196628 DOS196628 DYO196628 EIK196628 ESG196628 FCC196628 FLY196628 FVU196628 GFQ196628 GPM196628 GZI196628 HJE196628 HTA196628 ICW196628 IMS196628 IWO196628 JGK196628 JQG196628 KAC196628 KJY196628 KTU196628 LDQ196628 LNM196628 LXI196628 MHE196628 MRA196628 NAW196628 NKS196628 NUO196628 OEK196628 OOG196628 OYC196628 PHY196628 PRU196628 QBQ196628 QLM196628 QVI196628 RFE196628 RPA196628 RYW196628 SIS196628 SSO196628 TCK196628 TMG196628 TWC196628 UFY196628 UPU196628 UZQ196628 VJM196628 VTI196628 WDE196628 WNA196628 WWW196628 M262164 KK262164 UG262164 AEC262164 ANY262164 AXU262164 BHQ262164 BRM262164 CBI262164 CLE262164 CVA262164 DEW262164 DOS262164 DYO262164 EIK262164 ESG262164 FCC262164 FLY262164 FVU262164 GFQ262164 GPM262164 GZI262164 HJE262164 HTA262164 ICW262164 IMS262164 IWO262164 JGK262164 JQG262164 KAC262164 KJY262164 KTU262164 LDQ262164 LNM262164 LXI262164 MHE262164 MRA262164 NAW262164 NKS262164 NUO262164 OEK262164 OOG262164 OYC262164 PHY262164 PRU262164 QBQ262164 QLM262164 QVI262164 RFE262164 RPA262164 RYW262164 SIS262164 SSO262164 TCK262164 TMG262164 TWC262164 UFY262164 UPU262164 UZQ262164 VJM262164 VTI262164 WDE262164 WNA262164 WWW262164 M327700 KK327700 UG327700 AEC327700 ANY327700 AXU327700 BHQ327700 BRM327700 CBI327700 CLE327700 CVA327700 DEW327700 DOS327700 DYO327700 EIK327700 ESG327700 FCC327700 FLY327700 FVU327700 GFQ327700 GPM327700 GZI327700 HJE327700 HTA327700 ICW327700 IMS327700 IWO327700 JGK327700 JQG327700 KAC327700 KJY327700 KTU327700 LDQ327700 LNM327700 LXI327700 MHE327700 MRA327700 NAW327700 NKS327700 NUO327700 OEK327700 OOG327700 OYC327700 PHY327700 PRU327700 QBQ327700 QLM327700 QVI327700 RFE327700 RPA327700 RYW327700 SIS327700 SSO327700 TCK327700 TMG327700 TWC327700 UFY327700 UPU327700 UZQ327700 VJM327700 VTI327700 WDE327700 WNA327700 WWW327700 M393236 KK393236 UG393236 AEC393236 ANY393236 AXU393236 BHQ393236 BRM393236 CBI393236 CLE393236 CVA393236 DEW393236 DOS393236 DYO393236 EIK393236 ESG393236 FCC393236 FLY393236 FVU393236 GFQ393236 GPM393236 GZI393236 HJE393236 HTA393236 ICW393236 IMS393236 IWO393236 JGK393236 JQG393236 KAC393236 KJY393236 KTU393236 LDQ393236 LNM393236 LXI393236 MHE393236 MRA393236 NAW393236 NKS393236 NUO393236 OEK393236 OOG393236 OYC393236 PHY393236 PRU393236 QBQ393236 QLM393236 QVI393236 RFE393236 RPA393236 RYW393236 SIS393236 SSO393236 TCK393236 TMG393236 TWC393236 UFY393236 UPU393236 UZQ393236 VJM393236 VTI393236 WDE393236 WNA393236 WWW393236 M458772 KK458772 UG458772 AEC458772 ANY458772 AXU458772 BHQ458772 BRM458772 CBI458772 CLE458772 CVA458772 DEW458772 DOS458772 DYO458772 EIK458772 ESG458772 FCC458772 FLY458772 FVU458772 GFQ458772 GPM458772 GZI458772 HJE458772 HTA458772 ICW458772 IMS458772 IWO458772 JGK458772 JQG458772 KAC458772 KJY458772 KTU458772 LDQ458772 LNM458772 LXI458772 MHE458772 MRA458772 NAW458772 NKS458772 NUO458772 OEK458772 OOG458772 OYC458772 PHY458772 PRU458772 QBQ458772 QLM458772 QVI458772 RFE458772 RPA458772 RYW458772 SIS458772 SSO458772 TCK458772 TMG458772 TWC458772 UFY458772 UPU458772 UZQ458772 VJM458772 VTI458772 WDE458772 WNA458772 WWW458772 M524308 KK524308 UG524308 AEC524308 ANY524308 AXU524308 BHQ524308 BRM524308 CBI524308 CLE524308 CVA524308 DEW524308 DOS524308 DYO524308 EIK524308 ESG524308 FCC524308 FLY524308 FVU524308 GFQ524308 GPM524308 GZI524308 HJE524308 HTA524308 ICW524308 IMS524308 IWO524308 JGK524308 JQG524308 KAC524308 KJY524308 KTU524308 LDQ524308 LNM524308 LXI524308 MHE524308 MRA524308 NAW524308 NKS524308 NUO524308 OEK524308 OOG524308 OYC524308 PHY524308 PRU524308 QBQ524308 QLM524308 QVI524308 RFE524308 RPA524308 RYW524308 SIS524308 SSO524308 TCK524308 TMG524308 TWC524308 UFY524308 UPU524308 UZQ524308 VJM524308 VTI524308 WDE524308 WNA524308 WWW524308 M589844 KK589844 UG589844 AEC589844 ANY589844 AXU589844 BHQ589844 BRM589844 CBI589844 CLE589844 CVA589844 DEW589844 DOS589844 DYO589844 EIK589844 ESG589844 FCC589844 FLY589844 FVU589844 GFQ589844 GPM589844 GZI589844 HJE589844 HTA589844 ICW589844 IMS589844 IWO589844 JGK589844 JQG589844 KAC589844 KJY589844 KTU589844 LDQ589844 LNM589844 LXI589844 MHE589844 MRA589844 NAW589844 NKS589844 NUO589844 OEK589844 OOG589844 OYC589844 PHY589844 PRU589844 QBQ589844 QLM589844 QVI589844 RFE589844 RPA589844 RYW589844 SIS589844 SSO589844 TCK589844 TMG589844 TWC589844 UFY589844 UPU589844 UZQ589844 VJM589844 VTI589844 WDE589844 WNA589844 WWW589844 M655380 KK655380 UG655380 AEC655380 ANY655380 AXU655380 BHQ655380 BRM655380 CBI655380 CLE655380 CVA655380 DEW655380 DOS655380 DYO655380 EIK655380 ESG655380 FCC655380 FLY655380 FVU655380 GFQ655380 GPM655380 GZI655380 HJE655380 HTA655380 ICW655380 IMS655380 IWO655380 JGK655380 JQG655380 KAC655380 KJY655380 KTU655380 LDQ655380 LNM655380 LXI655380 MHE655380 MRA655380 NAW655380 NKS655380 NUO655380 OEK655380 OOG655380 OYC655380 PHY655380 PRU655380 QBQ655380 QLM655380 QVI655380 RFE655380 RPA655380 RYW655380 SIS655380 SSO655380 TCK655380 TMG655380 TWC655380 UFY655380 UPU655380 UZQ655380 VJM655380 VTI655380 WDE655380 WNA655380 WWW655380 M720916 KK720916 UG720916 AEC720916 ANY720916 AXU720916 BHQ720916 BRM720916 CBI720916 CLE720916 CVA720916 DEW720916 DOS720916 DYO720916 EIK720916 ESG720916 FCC720916 FLY720916 FVU720916 GFQ720916 GPM720916 GZI720916 HJE720916 HTA720916 ICW720916 IMS720916 IWO720916 JGK720916 JQG720916 KAC720916 KJY720916 KTU720916 LDQ720916 LNM720916 LXI720916 MHE720916 MRA720916 NAW720916 NKS720916 NUO720916 OEK720916 OOG720916 OYC720916 PHY720916 PRU720916 QBQ720916 QLM720916 QVI720916 RFE720916 RPA720916 RYW720916 SIS720916 SSO720916 TCK720916 TMG720916 TWC720916 UFY720916 UPU720916 UZQ720916 VJM720916 VTI720916 WDE720916 WNA720916 WWW720916 M786452 KK786452 UG786452 AEC786452 ANY786452 AXU786452 BHQ786452 BRM786452 CBI786452 CLE786452 CVA786452 DEW786452 DOS786452 DYO786452 EIK786452 ESG786452 FCC786452 FLY786452 FVU786452 GFQ786452 GPM786452 GZI786452 HJE786452 HTA786452 ICW786452 IMS786452 IWO786452 JGK786452 JQG786452 KAC786452 KJY786452 KTU786452 LDQ786452 LNM786452 LXI786452 MHE786452 MRA786452 NAW786452 NKS786452 NUO786452 OEK786452 OOG786452 OYC786452 PHY786452 PRU786452 QBQ786452 QLM786452 QVI786452 RFE786452 RPA786452 RYW786452 SIS786452 SSO786452 TCK786452 TMG786452 TWC786452 UFY786452 UPU786452 UZQ786452 VJM786452 VTI786452 WDE786452 WNA786452 WWW786452 M851988 KK851988 UG851988 AEC851988 ANY851988 AXU851988 BHQ851988 BRM851988 CBI851988 CLE851988 CVA851988 DEW851988 DOS851988 DYO851988 EIK851988 ESG851988 FCC851988 FLY851988 FVU851988 GFQ851988 GPM851988 GZI851988 HJE851988 HTA851988 ICW851988 IMS851988 IWO851988 JGK851988 JQG851988 KAC851988 KJY851988 KTU851988 LDQ851988 LNM851988 LXI851988 MHE851988 MRA851988 NAW851988 NKS851988 NUO851988 OEK851988 OOG851988 OYC851988 PHY851988 PRU851988 QBQ851988 QLM851988 QVI851988 RFE851988 RPA851988 RYW851988 SIS851988 SSO851988 TCK851988 TMG851988 TWC851988 UFY851988 UPU851988 UZQ851988 VJM851988 VTI851988 WDE851988 WNA851988 WWW851988 M917524 KK917524 UG917524 AEC917524 ANY917524 AXU917524 BHQ917524 BRM917524 CBI917524 CLE917524 CVA917524 DEW917524 DOS917524 DYO917524 EIK917524 ESG917524 FCC917524 FLY917524 FVU917524 GFQ917524 GPM917524 GZI917524 HJE917524 HTA917524 ICW917524 IMS917524 IWO917524 JGK917524 JQG917524 KAC917524 KJY917524 KTU917524 LDQ917524 LNM917524 LXI917524 MHE917524 MRA917524 NAW917524 NKS917524 NUO917524 OEK917524 OOG917524 OYC917524 PHY917524 PRU917524 QBQ917524 QLM917524 QVI917524 RFE917524 RPA917524 RYW917524 SIS917524 SSO917524 TCK917524 TMG917524 TWC917524 UFY917524 UPU917524 UZQ917524 VJM917524 VTI917524 WDE917524 WNA917524 WWW917524 M983060 KK983060 UG983060 AEC983060 ANY983060 AXU983060 BHQ983060 BRM983060 CBI983060 CLE983060 CVA983060 DEW983060 DOS983060 DYO983060 EIK983060 ESG983060 FCC983060 FLY983060 FVU983060 GFQ983060 GPM983060 GZI983060 HJE983060 HTA983060 ICW983060 IMS983060 IWO983060 JGK983060 JQG983060 KAC983060 KJY983060 KTU983060 LDQ983060 LNM983060 LXI983060 MHE983060 MRA983060 NAW983060 NKS983060 NUO983060 OEK983060 OOG983060 OYC983060 PHY983060 PRU983060 QBQ983060 QLM983060 QVI983060 RFE983060 RPA983060 RYW983060 SIS983060 SSO983060 TCK983060 TMG983060 TWC983060 UFY983060 UPU983060 UZQ983060 VJM983060 VTI983060 WDE983060 WNA983060 VTI24 VJM24 UZQ24 UPU24 UFY24 TWC24 TMG24 TCK24 SSO24 SIS24 RYW24 RPA24 RFE24 QVI24 QLM24 QBQ24 PRU24 PHY24 OYC24 OOG24 OEK24 NUO24 NKS24 NAW24 MRA24 MHE24 LXI24 LNM24 LDQ24 KTU24 KJY24 KAC24 JQG24 JGK24 IWO24 IMS24 ICW24 HTA24 HJE24 GZI24 GPM24 GFQ24 FVU24 FLY24 FCC24 ESG24 EIK24 DYO24 DOS24 DEW24 CVA24 CLE24 CBI24 BRM24 BHQ24 AXU24 ANY24 AEC24 UG24 KK24 M24 WWW24 WNA24 WDE24">
      <formula1>kind_of_heat_transfer</formula1>
    </dataValidation>
    <dataValidation type="list" allowBlank="1" showInputMessage="1" errorTitle="Ошибка" error="Выберите значение из списка" prompt="Выберите значение из списка" sqref="KM23:KT23 UI23:UP23 AEE23:AEL23 AOA23:AOH23 AXW23:AYD23 BHS23:BHZ23 BRO23:BRV23 CBK23:CBR23 CLG23:CLN23 CVC23:CVJ23 DEY23:DFF23 DOU23:DPB23 DYQ23:DYX23 EIM23:EIT23 ESI23:ESP23 FCE23:FCL23 FMA23:FMH23 FVW23:FWD23 GFS23:GFZ23 GPO23:GPV23 GZK23:GZR23 HJG23:HJN23 HTC23:HTJ23 ICY23:IDF23 IMU23:INB23 IWQ23:IWX23 JGM23:JGT23 JQI23:JQP23 KAE23:KAL23 KKA23:KKH23 KTW23:KUD23 LDS23:LDZ23 LNO23:LNV23 LXK23:LXR23 MHG23:MHN23 MRC23:MRJ23 NAY23:NBF23 NKU23:NLB23 NUQ23:NUX23 OEM23:OET23 OOI23:OOP23 OYE23:OYL23 PIA23:PIH23 PRW23:PSD23 QBS23:QBZ23 QLO23:QLV23 QVK23:QVR23 RFG23:RFN23 RPC23:RPJ23 RYY23:RZF23 SIU23:SJB23 SSQ23:SSX23 TCM23:TCT23 TMI23:TMP23 TWE23:TWL23 UGA23:UGH23 UPW23:UQD23 UZS23:UZZ23 VJO23:VJV23 VTK23:VTR23 WDG23:WDN23 WNC23:WNJ23 WWY23:WXF23 KM65555:KT65555 UI65555:UP65555 AEE65555:AEL65555 AOA65555:AOH65555 AXW65555:AYD65555 BHS65555:BHZ65555 BRO65555:BRV65555 CBK65555:CBR65555 CLG65555:CLN65555 CVC65555:CVJ65555 DEY65555:DFF65555 DOU65555:DPB65555 DYQ65555:DYX65555 EIM65555:EIT65555 ESI65555:ESP65555 FCE65555:FCL65555 FMA65555:FMH65555 FVW65555:FWD65555 GFS65555:GFZ65555 GPO65555:GPV65555 GZK65555:GZR65555 HJG65555:HJN65555 HTC65555:HTJ65555 ICY65555:IDF65555 IMU65555:INB65555 IWQ65555:IWX65555 JGM65555:JGT65555 JQI65555:JQP65555 KAE65555:KAL65555 KKA65555:KKH65555 KTW65555:KUD65555 LDS65555:LDZ65555 LNO65555:LNV65555 LXK65555:LXR65555 MHG65555:MHN65555 MRC65555:MRJ65555 NAY65555:NBF65555 NKU65555:NLB65555 NUQ65555:NUX65555 OEM65555:OET65555 OOI65555:OOP65555 OYE65555:OYL65555 PIA65555:PIH65555 PRW65555:PSD65555 QBS65555:QBZ65555 QLO65555:QLV65555 QVK65555:QVR65555 RFG65555:RFN65555 RPC65555:RPJ65555 RYY65555:RZF65555 SIU65555:SJB65555 SSQ65555:SSX65555 TCM65555:TCT65555 TMI65555:TMP65555 TWE65555:TWL65555 UGA65555:UGH65555 UPW65555:UQD65555 UZS65555:UZZ65555 VJO65555:VJV65555 VTK65555:VTR65555 WDG65555:WDN65555 WNC65555:WNJ65555 WWY65555:WXF65555 KM131091:KT131091 UI131091:UP131091 AEE131091:AEL131091 AOA131091:AOH131091 AXW131091:AYD131091 BHS131091:BHZ131091 BRO131091:BRV131091 CBK131091:CBR131091 CLG131091:CLN131091 CVC131091:CVJ131091 DEY131091:DFF131091 DOU131091:DPB131091 DYQ131091:DYX131091 EIM131091:EIT131091 ESI131091:ESP131091 FCE131091:FCL131091 FMA131091:FMH131091 FVW131091:FWD131091 GFS131091:GFZ131091 GPO131091:GPV131091 GZK131091:GZR131091 HJG131091:HJN131091 HTC131091:HTJ131091 ICY131091:IDF131091 IMU131091:INB131091 IWQ131091:IWX131091 JGM131091:JGT131091 JQI131091:JQP131091 KAE131091:KAL131091 KKA131091:KKH131091 KTW131091:KUD131091 LDS131091:LDZ131091 LNO131091:LNV131091 LXK131091:LXR131091 MHG131091:MHN131091 MRC131091:MRJ131091 NAY131091:NBF131091 NKU131091:NLB131091 NUQ131091:NUX131091 OEM131091:OET131091 OOI131091:OOP131091 OYE131091:OYL131091 PIA131091:PIH131091 PRW131091:PSD131091 QBS131091:QBZ131091 QLO131091:QLV131091 QVK131091:QVR131091 RFG131091:RFN131091 RPC131091:RPJ131091 RYY131091:RZF131091 SIU131091:SJB131091 SSQ131091:SSX131091 TCM131091:TCT131091 TMI131091:TMP131091 TWE131091:TWL131091 UGA131091:UGH131091 UPW131091:UQD131091 UZS131091:UZZ131091 VJO131091:VJV131091 VTK131091:VTR131091 WDG131091:WDN131091 WNC131091:WNJ131091 WWY131091:WXF131091 KM196627:KT196627 UI196627:UP196627 AEE196627:AEL196627 AOA196627:AOH196627 AXW196627:AYD196627 BHS196627:BHZ196627 BRO196627:BRV196627 CBK196627:CBR196627 CLG196627:CLN196627 CVC196627:CVJ196627 DEY196627:DFF196627 DOU196627:DPB196627 DYQ196627:DYX196627 EIM196627:EIT196627 ESI196627:ESP196627 FCE196627:FCL196627 FMA196627:FMH196627 FVW196627:FWD196627 GFS196627:GFZ196627 GPO196627:GPV196627 GZK196627:GZR196627 HJG196627:HJN196627 HTC196627:HTJ196627 ICY196627:IDF196627 IMU196627:INB196627 IWQ196627:IWX196627 JGM196627:JGT196627 JQI196627:JQP196627 KAE196627:KAL196627 KKA196627:KKH196627 KTW196627:KUD196627 LDS196627:LDZ196627 LNO196627:LNV196627 LXK196627:LXR196627 MHG196627:MHN196627 MRC196627:MRJ196627 NAY196627:NBF196627 NKU196627:NLB196627 NUQ196627:NUX196627 OEM196627:OET196627 OOI196627:OOP196627 OYE196627:OYL196627 PIA196627:PIH196627 PRW196627:PSD196627 QBS196627:QBZ196627 QLO196627:QLV196627 QVK196627:QVR196627 RFG196627:RFN196627 RPC196627:RPJ196627 RYY196627:RZF196627 SIU196627:SJB196627 SSQ196627:SSX196627 TCM196627:TCT196627 TMI196627:TMP196627 TWE196627:TWL196627 UGA196627:UGH196627 UPW196627:UQD196627 UZS196627:UZZ196627 VJO196627:VJV196627 VTK196627:VTR196627 WDG196627:WDN196627 WNC196627:WNJ196627 WWY196627:WXF196627 KM262163:KT262163 UI262163:UP262163 AEE262163:AEL262163 AOA262163:AOH262163 AXW262163:AYD262163 BHS262163:BHZ262163 BRO262163:BRV262163 CBK262163:CBR262163 CLG262163:CLN262163 CVC262163:CVJ262163 DEY262163:DFF262163 DOU262163:DPB262163 DYQ262163:DYX262163 EIM262163:EIT262163 ESI262163:ESP262163 FCE262163:FCL262163 FMA262163:FMH262163 FVW262163:FWD262163 GFS262163:GFZ262163 GPO262163:GPV262163 GZK262163:GZR262163 HJG262163:HJN262163 HTC262163:HTJ262163 ICY262163:IDF262163 IMU262163:INB262163 IWQ262163:IWX262163 JGM262163:JGT262163 JQI262163:JQP262163 KAE262163:KAL262163 KKA262163:KKH262163 KTW262163:KUD262163 LDS262163:LDZ262163 LNO262163:LNV262163 LXK262163:LXR262163 MHG262163:MHN262163 MRC262163:MRJ262163 NAY262163:NBF262163 NKU262163:NLB262163 NUQ262163:NUX262163 OEM262163:OET262163 OOI262163:OOP262163 OYE262163:OYL262163 PIA262163:PIH262163 PRW262163:PSD262163 QBS262163:QBZ262163 QLO262163:QLV262163 QVK262163:QVR262163 RFG262163:RFN262163 RPC262163:RPJ262163 RYY262163:RZF262163 SIU262163:SJB262163 SSQ262163:SSX262163 TCM262163:TCT262163 TMI262163:TMP262163 TWE262163:TWL262163 UGA262163:UGH262163 UPW262163:UQD262163 UZS262163:UZZ262163 VJO262163:VJV262163 VTK262163:VTR262163 WDG262163:WDN262163 WNC262163:WNJ262163 WWY262163:WXF262163 KM327699:KT327699 UI327699:UP327699 AEE327699:AEL327699 AOA327699:AOH327699 AXW327699:AYD327699 BHS327699:BHZ327699 BRO327699:BRV327699 CBK327699:CBR327699 CLG327699:CLN327699 CVC327699:CVJ327699 DEY327699:DFF327699 DOU327699:DPB327699 DYQ327699:DYX327699 EIM327699:EIT327699 ESI327699:ESP327699 FCE327699:FCL327699 FMA327699:FMH327699 FVW327699:FWD327699 GFS327699:GFZ327699 GPO327699:GPV327699 GZK327699:GZR327699 HJG327699:HJN327699 HTC327699:HTJ327699 ICY327699:IDF327699 IMU327699:INB327699 IWQ327699:IWX327699 JGM327699:JGT327699 JQI327699:JQP327699 KAE327699:KAL327699 KKA327699:KKH327699 KTW327699:KUD327699 LDS327699:LDZ327699 LNO327699:LNV327699 LXK327699:LXR327699 MHG327699:MHN327699 MRC327699:MRJ327699 NAY327699:NBF327699 NKU327699:NLB327699 NUQ327699:NUX327699 OEM327699:OET327699 OOI327699:OOP327699 OYE327699:OYL327699 PIA327699:PIH327699 PRW327699:PSD327699 QBS327699:QBZ327699 QLO327699:QLV327699 QVK327699:QVR327699 RFG327699:RFN327699 RPC327699:RPJ327699 RYY327699:RZF327699 SIU327699:SJB327699 SSQ327699:SSX327699 TCM327699:TCT327699 TMI327699:TMP327699 TWE327699:TWL327699 UGA327699:UGH327699 UPW327699:UQD327699 UZS327699:UZZ327699 VJO327699:VJV327699 VTK327699:VTR327699 WDG327699:WDN327699 WNC327699:WNJ327699 WWY327699:WXF327699 KM393235:KT393235 UI393235:UP393235 AEE393235:AEL393235 AOA393235:AOH393235 AXW393235:AYD393235 BHS393235:BHZ393235 BRO393235:BRV393235 CBK393235:CBR393235 CLG393235:CLN393235 CVC393235:CVJ393235 DEY393235:DFF393235 DOU393235:DPB393235 DYQ393235:DYX393235 EIM393235:EIT393235 ESI393235:ESP393235 FCE393235:FCL393235 FMA393235:FMH393235 FVW393235:FWD393235 GFS393235:GFZ393235 GPO393235:GPV393235 GZK393235:GZR393235 HJG393235:HJN393235 HTC393235:HTJ393235 ICY393235:IDF393235 IMU393235:INB393235 IWQ393235:IWX393235 JGM393235:JGT393235 JQI393235:JQP393235 KAE393235:KAL393235 KKA393235:KKH393235 KTW393235:KUD393235 LDS393235:LDZ393235 LNO393235:LNV393235 LXK393235:LXR393235 MHG393235:MHN393235 MRC393235:MRJ393235 NAY393235:NBF393235 NKU393235:NLB393235 NUQ393235:NUX393235 OEM393235:OET393235 OOI393235:OOP393235 OYE393235:OYL393235 PIA393235:PIH393235 PRW393235:PSD393235 QBS393235:QBZ393235 QLO393235:QLV393235 QVK393235:QVR393235 RFG393235:RFN393235 RPC393235:RPJ393235 RYY393235:RZF393235 SIU393235:SJB393235 SSQ393235:SSX393235 TCM393235:TCT393235 TMI393235:TMP393235 TWE393235:TWL393235 UGA393235:UGH393235 UPW393235:UQD393235 UZS393235:UZZ393235 VJO393235:VJV393235 VTK393235:VTR393235 WDG393235:WDN393235 WNC393235:WNJ393235 WWY393235:WXF393235 KM458771:KT458771 UI458771:UP458771 AEE458771:AEL458771 AOA458771:AOH458771 AXW458771:AYD458771 BHS458771:BHZ458771 BRO458771:BRV458771 CBK458771:CBR458771 CLG458771:CLN458771 CVC458771:CVJ458771 DEY458771:DFF458771 DOU458771:DPB458771 DYQ458771:DYX458771 EIM458771:EIT458771 ESI458771:ESP458771 FCE458771:FCL458771 FMA458771:FMH458771 FVW458771:FWD458771 GFS458771:GFZ458771 GPO458771:GPV458771 GZK458771:GZR458771 HJG458771:HJN458771 HTC458771:HTJ458771 ICY458771:IDF458771 IMU458771:INB458771 IWQ458771:IWX458771 JGM458771:JGT458771 JQI458771:JQP458771 KAE458771:KAL458771 KKA458771:KKH458771 KTW458771:KUD458771 LDS458771:LDZ458771 LNO458771:LNV458771 LXK458771:LXR458771 MHG458771:MHN458771 MRC458771:MRJ458771 NAY458771:NBF458771 NKU458771:NLB458771 NUQ458771:NUX458771 OEM458771:OET458771 OOI458771:OOP458771 OYE458771:OYL458771 PIA458771:PIH458771 PRW458771:PSD458771 QBS458771:QBZ458771 QLO458771:QLV458771 QVK458771:QVR458771 RFG458771:RFN458771 RPC458771:RPJ458771 RYY458771:RZF458771 SIU458771:SJB458771 SSQ458771:SSX458771 TCM458771:TCT458771 TMI458771:TMP458771 TWE458771:TWL458771 UGA458771:UGH458771 UPW458771:UQD458771 UZS458771:UZZ458771 VJO458771:VJV458771 VTK458771:VTR458771 WDG458771:WDN458771 WNC458771:WNJ458771 WWY458771:WXF458771 KM524307:KT524307 UI524307:UP524307 AEE524307:AEL524307 AOA524307:AOH524307 AXW524307:AYD524307 BHS524307:BHZ524307 BRO524307:BRV524307 CBK524307:CBR524307 CLG524307:CLN524307 CVC524307:CVJ524307 DEY524307:DFF524307 DOU524307:DPB524307 DYQ524307:DYX524307 EIM524307:EIT524307 ESI524307:ESP524307 FCE524307:FCL524307 FMA524307:FMH524307 FVW524307:FWD524307 GFS524307:GFZ524307 GPO524307:GPV524307 GZK524307:GZR524307 HJG524307:HJN524307 HTC524307:HTJ524307 ICY524307:IDF524307 IMU524307:INB524307 IWQ524307:IWX524307 JGM524307:JGT524307 JQI524307:JQP524307 KAE524307:KAL524307 KKA524307:KKH524307 KTW524307:KUD524307 LDS524307:LDZ524307 LNO524307:LNV524307 LXK524307:LXR524307 MHG524307:MHN524307 MRC524307:MRJ524307 NAY524307:NBF524307 NKU524307:NLB524307 NUQ524307:NUX524307 OEM524307:OET524307 OOI524307:OOP524307 OYE524307:OYL524307 PIA524307:PIH524307 PRW524307:PSD524307 QBS524307:QBZ524307 QLO524307:QLV524307 QVK524307:QVR524307 RFG524307:RFN524307 RPC524307:RPJ524307 RYY524307:RZF524307 SIU524307:SJB524307 SSQ524307:SSX524307 TCM524307:TCT524307 TMI524307:TMP524307 TWE524307:TWL524307 UGA524307:UGH524307 UPW524307:UQD524307 UZS524307:UZZ524307 VJO524307:VJV524307 VTK524307:VTR524307 WDG524307:WDN524307 WNC524307:WNJ524307 WWY524307:WXF524307 KM589843:KT589843 UI589843:UP589843 AEE589843:AEL589843 AOA589843:AOH589843 AXW589843:AYD589843 BHS589843:BHZ589843 BRO589843:BRV589843 CBK589843:CBR589843 CLG589843:CLN589843 CVC589843:CVJ589843 DEY589843:DFF589843 DOU589843:DPB589843 DYQ589843:DYX589843 EIM589843:EIT589843 ESI589843:ESP589843 FCE589843:FCL589843 FMA589843:FMH589843 FVW589843:FWD589843 GFS589843:GFZ589843 GPO589843:GPV589843 GZK589843:GZR589843 HJG589843:HJN589843 HTC589843:HTJ589843 ICY589843:IDF589843 IMU589843:INB589843 IWQ589843:IWX589843 JGM589843:JGT589843 JQI589843:JQP589843 KAE589843:KAL589843 KKA589843:KKH589843 KTW589843:KUD589843 LDS589843:LDZ589843 LNO589843:LNV589843 LXK589843:LXR589843 MHG589843:MHN589843 MRC589843:MRJ589843 NAY589843:NBF589843 NKU589843:NLB589843 NUQ589843:NUX589843 OEM589843:OET589843 OOI589843:OOP589843 OYE589843:OYL589843 PIA589843:PIH589843 PRW589843:PSD589843 QBS589843:QBZ589843 QLO589843:QLV589843 QVK589843:QVR589843 RFG589843:RFN589843 RPC589843:RPJ589843 RYY589843:RZF589843 SIU589843:SJB589843 SSQ589843:SSX589843 TCM589843:TCT589843 TMI589843:TMP589843 TWE589843:TWL589843 UGA589843:UGH589843 UPW589843:UQD589843 UZS589843:UZZ589843 VJO589843:VJV589843 VTK589843:VTR589843 WDG589843:WDN589843 WNC589843:WNJ589843 WWY589843:WXF589843 KM655379:KT655379 UI655379:UP655379 AEE655379:AEL655379 AOA655379:AOH655379 AXW655379:AYD655379 BHS655379:BHZ655379 BRO655379:BRV655379 CBK655379:CBR655379 CLG655379:CLN655379 CVC655379:CVJ655379 DEY655379:DFF655379 DOU655379:DPB655379 DYQ655379:DYX655379 EIM655379:EIT655379 ESI655379:ESP655379 FCE655379:FCL655379 FMA655379:FMH655379 FVW655379:FWD655379 GFS655379:GFZ655379 GPO655379:GPV655379 GZK655379:GZR655379 HJG655379:HJN655379 HTC655379:HTJ655379 ICY655379:IDF655379 IMU655379:INB655379 IWQ655379:IWX655379 JGM655379:JGT655379 JQI655379:JQP655379 KAE655379:KAL655379 KKA655379:KKH655379 KTW655379:KUD655379 LDS655379:LDZ655379 LNO655379:LNV655379 LXK655379:LXR655379 MHG655379:MHN655379 MRC655379:MRJ655379 NAY655379:NBF655379 NKU655379:NLB655379 NUQ655379:NUX655379 OEM655379:OET655379 OOI655379:OOP655379 OYE655379:OYL655379 PIA655379:PIH655379 PRW655379:PSD655379 QBS655379:QBZ655379 QLO655379:QLV655379 QVK655379:QVR655379 RFG655379:RFN655379 RPC655379:RPJ655379 RYY655379:RZF655379 SIU655379:SJB655379 SSQ655379:SSX655379 TCM655379:TCT655379 TMI655379:TMP655379 TWE655379:TWL655379 UGA655379:UGH655379 UPW655379:UQD655379 UZS655379:UZZ655379 VJO655379:VJV655379 VTK655379:VTR655379 WDG655379:WDN655379 WNC655379:WNJ655379 WWY655379:WXF655379 KM720915:KT720915 UI720915:UP720915 AEE720915:AEL720915 AOA720915:AOH720915 AXW720915:AYD720915 BHS720915:BHZ720915 BRO720915:BRV720915 CBK720915:CBR720915 CLG720915:CLN720915 CVC720915:CVJ720915 DEY720915:DFF720915 DOU720915:DPB720915 DYQ720915:DYX720915 EIM720915:EIT720915 ESI720915:ESP720915 FCE720915:FCL720915 FMA720915:FMH720915 FVW720915:FWD720915 GFS720915:GFZ720915 GPO720915:GPV720915 GZK720915:GZR720915 HJG720915:HJN720915 HTC720915:HTJ720915 ICY720915:IDF720915 IMU720915:INB720915 IWQ720915:IWX720915 JGM720915:JGT720915 JQI720915:JQP720915 KAE720915:KAL720915 KKA720915:KKH720915 KTW720915:KUD720915 LDS720915:LDZ720915 LNO720915:LNV720915 LXK720915:LXR720915 MHG720915:MHN720915 MRC720915:MRJ720915 NAY720915:NBF720915 NKU720915:NLB720915 NUQ720915:NUX720915 OEM720915:OET720915 OOI720915:OOP720915 OYE720915:OYL720915 PIA720915:PIH720915 PRW720915:PSD720915 QBS720915:QBZ720915 QLO720915:QLV720915 QVK720915:QVR720915 RFG720915:RFN720915 RPC720915:RPJ720915 RYY720915:RZF720915 SIU720915:SJB720915 SSQ720915:SSX720915 TCM720915:TCT720915 TMI720915:TMP720915 TWE720915:TWL720915 UGA720915:UGH720915 UPW720915:UQD720915 UZS720915:UZZ720915 VJO720915:VJV720915 VTK720915:VTR720915 WDG720915:WDN720915 WNC720915:WNJ720915 WWY720915:WXF720915 KM786451:KT786451 UI786451:UP786451 AEE786451:AEL786451 AOA786451:AOH786451 AXW786451:AYD786451 BHS786451:BHZ786451 BRO786451:BRV786451 CBK786451:CBR786451 CLG786451:CLN786451 CVC786451:CVJ786451 DEY786451:DFF786451 DOU786451:DPB786451 DYQ786451:DYX786451 EIM786451:EIT786451 ESI786451:ESP786451 FCE786451:FCL786451 FMA786451:FMH786451 FVW786451:FWD786451 GFS786451:GFZ786451 GPO786451:GPV786451 GZK786451:GZR786451 HJG786451:HJN786451 HTC786451:HTJ786451 ICY786451:IDF786451 IMU786451:INB786451 IWQ786451:IWX786451 JGM786451:JGT786451 JQI786451:JQP786451 KAE786451:KAL786451 KKA786451:KKH786451 KTW786451:KUD786451 LDS786451:LDZ786451 LNO786451:LNV786451 LXK786451:LXR786451 MHG786451:MHN786451 MRC786451:MRJ786451 NAY786451:NBF786451 NKU786451:NLB786451 NUQ786451:NUX786451 OEM786451:OET786451 OOI786451:OOP786451 OYE786451:OYL786451 PIA786451:PIH786451 PRW786451:PSD786451 QBS786451:QBZ786451 QLO786451:QLV786451 QVK786451:QVR786451 RFG786451:RFN786451 RPC786451:RPJ786451 RYY786451:RZF786451 SIU786451:SJB786451 SSQ786451:SSX786451 TCM786451:TCT786451 TMI786451:TMP786451 TWE786451:TWL786451 UGA786451:UGH786451 UPW786451:UQD786451 UZS786451:UZZ786451 VJO786451:VJV786451 VTK786451:VTR786451 WDG786451:WDN786451 WNC786451:WNJ786451 WWY786451:WXF786451 KM851987:KT851987 UI851987:UP851987 AEE851987:AEL851987 AOA851987:AOH851987 AXW851987:AYD851987 BHS851987:BHZ851987 BRO851987:BRV851987 CBK851987:CBR851987 CLG851987:CLN851987 CVC851987:CVJ851987 DEY851987:DFF851987 DOU851987:DPB851987 DYQ851987:DYX851987 EIM851987:EIT851987 ESI851987:ESP851987 FCE851987:FCL851987 FMA851987:FMH851987 FVW851987:FWD851987 GFS851987:GFZ851987 GPO851987:GPV851987 GZK851987:GZR851987 HJG851987:HJN851987 HTC851987:HTJ851987 ICY851987:IDF851987 IMU851987:INB851987 IWQ851987:IWX851987 JGM851987:JGT851987 JQI851987:JQP851987 KAE851987:KAL851987 KKA851987:KKH851987 KTW851987:KUD851987 LDS851987:LDZ851987 LNO851987:LNV851987 LXK851987:LXR851987 MHG851987:MHN851987 MRC851987:MRJ851987 NAY851987:NBF851987 NKU851987:NLB851987 NUQ851987:NUX851987 OEM851987:OET851987 OOI851987:OOP851987 OYE851987:OYL851987 PIA851987:PIH851987 PRW851987:PSD851987 QBS851987:QBZ851987 QLO851987:QLV851987 QVK851987:QVR851987 RFG851987:RFN851987 RPC851987:RPJ851987 RYY851987:RZF851987 SIU851987:SJB851987 SSQ851987:SSX851987 TCM851987:TCT851987 TMI851987:TMP851987 TWE851987:TWL851987 UGA851987:UGH851987 UPW851987:UQD851987 UZS851987:UZZ851987 VJO851987:VJV851987 VTK851987:VTR851987 WDG851987:WDN851987 WNC851987:WNJ851987 WWY851987:WXF851987 KM917523:KT917523 UI917523:UP917523 AEE917523:AEL917523 AOA917523:AOH917523 AXW917523:AYD917523 BHS917523:BHZ917523 BRO917523:BRV917523 CBK917523:CBR917523 CLG917523:CLN917523 CVC917523:CVJ917523 DEY917523:DFF917523 DOU917523:DPB917523 DYQ917523:DYX917523 EIM917523:EIT917523 ESI917523:ESP917523 FCE917523:FCL917523 FMA917523:FMH917523 FVW917523:FWD917523 GFS917523:GFZ917523 GPO917523:GPV917523 GZK917523:GZR917523 HJG917523:HJN917523 HTC917523:HTJ917523 ICY917523:IDF917523 IMU917523:INB917523 IWQ917523:IWX917523 JGM917523:JGT917523 JQI917523:JQP917523 KAE917523:KAL917523 KKA917523:KKH917523 KTW917523:KUD917523 LDS917523:LDZ917523 LNO917523:LNV917523 LXK917523:LXR917523 MHG917523:MHN917523 MRC917523:MRJ917523 NAY917523:NBF917523 NKU917523:NLB917523 NUQ917523:NUX917523 OEM917523:OET917523 OOI917523:OOP917523 OYE917523:OYL917523 PIA917523:PIH917523 PRW917523:PSD917523 QBS917523:QBZ917523 QLO917523:QLV917523 QVK917523:QVR917523 RFG917523:RFN917523 RPC917523:RPJ917523 RYY917523:RZF917523 SIU917523:SJB917523 SSQ917523:SSX917523 TCM917523:TCT917523 TMI917523:TMP917523 TWE917523:TWL917523 UGA917523:UGH917523 UPW917523:UQD917523 UZS917523:UZZ917523 VJO917523:VJV917523 VTK917523:VTR917523 WDG917523:WDN917523 WNC917523:WNJ917523 WWY917523:WXF917523 WWY983059:WXF983059 KM983059:KT983059 UI983059:UP983059 AEE983059:AEL983059 AOA983059:AOH983059 AXW983059:AYD983059 BHS983059:BHZ983059 BRO983059:BRV983059 CBK983059:CBR983059 CLG983059:CLN983059 CVC983059:CVJ983059 DEY983059:DFF983059 DOU983059:DPB983059 DYQ983059:DYX983059 EIM983059:EIT983059 ESI983059:ESP983059 FCE983059:FCL983059 FMA983059:FMH983059 FVW983059:FWD983059 GFS983059:GFZ983059 GPO983059:GPV983059 GZK983059:GZR983059 HJG983059:HJN983059 HTC983059:HTJ983059 ICY983059:IDF983059 IMU983059:INB983059 IWQ983059:IWX983059 JGM983059:JGT983059 JQI983059:JQP983059 KAE983059:KAL983059 KKA983059:KKH983059 KTW983059:KUD983059 LDS983059:LDZ983059 LNO983059:LNV983059 LXK983059:LXR983059 MHG983059:MHN983059 MRC983059:MRJ983059 NAY983059:NBF983059 NKU983059:NLB983059 NUQ983059:NUX983059 OEM983059:OET983059 OOI983059:OOP983059 OYE983059:OYL983059 PIA983059:PIH983059 PRW983059:PSD983059 QBS983059:QBZ983059 QLO983059:QLV983059 QVK983059:QVR983059 RFG983059:RFN983059 RPC983059:RPJ983059 RYY983059:RZF983059 SIU983059:SJB983059 SSQ983059:SSX983059 TCM983059:TCT983059 TMI983059:TMP983059 TWE983059:TWL983059 UGA983059:UGH983059 UPW983059:UQD983059 UZS983059:UZZ983059 VJO983059:VJV983059 VTK983059:VTR983059 WDG983059:WDN983059 WNC983059:WNJ983059 O983059:AX983059 O65555:AX65555 O131091:AX131091 O196627:AX196627 O262163:AX262163 O327699:AX327699 O393235:AX393235 O458771:AX458771 O524307:AX524307 O589843:AX589843 O655379:AX655379 O720915:AX720915 O786451:AX786451 O851987:AX851987 O917523:AX917523">
      <formula1>kind_of_cons</formula1>
    </dataValidation>
    <dataValidation type="textLength" operator="lessThanOrEqual" allowBlank="1" showInputMessage="1" showErrorMessage="1" errorTitle="Ошибка" error="Допускается ввод не более 900 символов!" sqref="WXG983054:WXG983061 WNK983054:WNK983061 AY65550:AY65557 KU65550:KU65557 UQ65550:UQ65557 AEM65550:AEM65557 AOI65550:AOI65557 AYE65550:AYE65557 BIA65550:BIA65557 BRW65550:BRW65557 CBS65550:CBS65557 CLO65550:CLO65557 CVK65550:CVK65557 DFG65550:DFG65557 DPC65550:DPC65557 DYY65550:DYY65557 EIU65550:EIU65557 ESQ65550:ESQ65557 FCM65550:FCM65557 FMI65550:FMI65557 FWE65550:FWE65557 GGA65550:GGA65557 GPW65550:GPW65557 GZS65550:GZS65557 HJO65550:HJO65557 HTK65550:HTK65557 IDG65550:IDG65557 INC65550:INC65557 IWY65550:IWY65557 JGU65550:JGU65557 JQQ65550:JQQ65557 KAM65550:KAM65557 KKI65550:KKI65557 KUE65550:KUE65557 LEA65550:LEA65557 LNW65550:LNW65557 LXS65550:LXS65557 MHO65550:MHO65557 MRK65550:MRK65557 NBG65550:NBG65557 NLC65550:NLC65557 NUY65550:NUY65557 OEU65550:OEU65557 OOQ65550:OOQ65557 OYM65550:OYM65557 PII65550:PII65557 PSE65550:PSE65557 QCA65550:QCA65557 QLW65550:QLW65557 QVS65550:QVS65557 RFO65550:RFO65557 RPK65550:RPK65557 RZG65550:RZG65557 SJC65550:SJC65557 SSY65550:SSY65557 TCU65550:TCU65557 TMQ65550:TMQ65557 TWM65550:TWM65557 UGI65550:UGI65557 UQE65550:UQE65557 VAA65550:VAA65557 VJW65550:VJW65557 VTS65550:VTS65557 WDO65550:WDO65557 WNK65550:WNK65557 WXG65550:WXG65557 AY131086:AY131093 KU131086:KU131093 UQ131086:UQ131093 AEM131086:AEM131093 AOI131086:AOI131093 AYE131086:AYE131093 BIA131086:BIA131093 BRW131086:BRW131093 CBS131086:CBS131093 CLO131086:CLO131093 CVK131086:CVK131093 DFG131086:DFG131093 DPC131086:DPC131093 DYY131086:DYY131093 EIU131086:EIU131093 ESQ131086:ESQ131093 FCM131086:FCM131093 FMI131086:FMI131093 FWE131086:FWE131093 GGA131086:GGA131093 GPW131086:GPW131093 GZS131086:GZS131093 HJO131086:HJO131093 HTK131086:HTK131093 IDG131086:IDG131093 INC131086:INC131093 IWY131086:IWY131093 JGU131086:JGU131093 JQQ131086:JQQ131093 KAM131086:KAM131093 KKI131086:KKI131093 KUE131086:KUE131093 LEA131086:LEA131093 LNW131086:LNW131093 LXS131086:LXS131093 MHO131086:MHO131093 MRK131086:MRK131093 NBG131086:NBG131093 NLC131086:NLC131093 NUY131086:NUY131093 OEU131086:OEU131093 OOQ131086:OOQ131093 OYM131086:OYM131093 PII131086:PII131093 PSE131086:PSE131093 QCA131086:QCA131093 QLW131086:QLW131093 QVS131086:QVS131093 RFO131086:RFO131093 RPK131086:RPK131093 RZG131086:RZG131093 SJC131086:SJC131093 SSY131086:SSY131093 TCU131086:TCU131093 TMQ131086:TMQ131093 TWM131086:TWM131093 UGI131086:UGI131093 UQE131086:UQE131093 VAA131086:VAA131093 VJW131086:VJW131093 VTS131086:VTS131093 WDO131086:WDO131093 WNK131086:WNK131093 WXG131086:WXG131093 AY196622:AY196629 KU196622:KU196629 UQ196622:UQ196629 AEM196622:AEM196629 AOI196622:AOI196629 AYE196622:AYE196629 BIA196622:BIA196629 BRW196622:BRW196629 CBS196622:CBS196629 CLO196622:CLO196629 CVK196622:CVK196629 DFG196622:DFG196629 DPC196622:DPC196629 DYY196622:DYY196629 EIU196622:EIU196629 ESQ196622:ESQ196629 FCM196622:FCM196629 FMI196622:FMI196629 FWE196622:FWE196629 GGA196622:GGA196629 GPW196622:GPW196629 GZS196622:GZS196629 HJO196622:HJO196629 HTK196622:HTK196629 IDG196622:IDG196629 INC196622:INC196629 IWY196622:IWY196629 JGU196622:JGU196629 JQQ196622:JQQ196629 KAM196622:KAM196629 KKI196622:KKI196629 KUE196622:KUE196629 LEA196622:LEA196629 LNW196622:LNW196629 LXS196622:LXS196629 MHO196622:MHO196629 MRK196622:MRK196629 NBG196622:NBG196629 NLC196622:NLC196629 NUY196622:NUY196629 OEU196622:OEU196629 OOQ196622:OOQ196629 OYM196622:OYM196629 PII196622:PII196629 PSE196622:PSE196629 QCA196622:QCA196629 QLW196622:QLW196629 QVS196622:QVS196629 RFO196622:RFO196629 RPK196622:RPK196629 RZG196622:RZG196629 SJC196622:SJC196629 SSY196622:SSY196629 TCU196622:TCU196629 TMQ196622:TMQ196629 TWM196622:TWM196629 UGI196622:UGI196629 UQE196622:UQE196629 VAA196622:VAA196629 VJW196622:VJW196629 VTS196622:VTS196629 WDO196622:WDO196629 WNK196622:WNK196629 WXG196622:WXG196629 AY262158:AY262165 KU262158:KU262165 UQ262158:UQ262165 AEM262158:AEM262165 AOI262158:AOI262165 AYE262158:AYE262165 BIA262158:BIA262165 BRW262158:BRW262165 CBS262158:CBS262165 CLO262158:CLO262165 CVK262158:CVK262165 DFG262158:DFG262165 DPC262158:DPC262165 DYY262158:DYY262165 EIU262158:EIU262165 ESQ262158:ESQ262165 FCM262158:FCM262165 FMI262158:FMI262165 FWE262158:FWE262165 GGA262158:GGA262165 GPW262158:GPW262165 GZS262158:GZS262165 HJO262158:HJO262165 HTK262158:HTK262165 IDG262158:IDG262165 INC262158:INC262165 IWY262158:IWY262165 JGU262158:JGU262165 JQQ262158:JQQ262165 KAM262158:KAM262165 KKI262158:KKI262165 KUE262158:KUE262165 LEA262158:LEA262165 LNW262158:LNW262165 LXS262158:LXS262165 MHO262158:MHO262165 MRK262158:MRK262165 NBG262158:NBG262165 NLC262158:NLC262165 NUY262158:NUY262165 OEU262158:OEU262165 OOQ262158:OOQ262165 OYM262158:OYM262165 PII262158:PII262165 PSE262158:PSE262165 QCA262158:QCA262165 QLW262158:QLW262165 QVS262158:QVS262165 RFO262158:RFO262165 RPK262158:RPK262165 RZG262158:RZG262165 SJC262158:SJC262165 SSY262158:SSY262165 TCU262158:TCU262165 TMQ262158:TMQ262165 TWM262158:TWM262165 UGI262158:UGI262165 UQE262158:UQE262165 VAA262158:VAA262165 VJW262158:VJW262165 VTS262158:VTS262165 WDO262158:WDO262165 WNK262158:WNK262165 WXG262158:WXG262165 AY327694:AY327701 KU327694:KU327701 UQ327694:UQ327701 AEM327694:AEM327701 AOI327694:AOI327701 AYE327694:AYE327701 BIA327694:BIA327701 BRW327694:BRW327701 CBS327694:CBS327701 CLO327694:CLO327701 CVK327694:CVK327701 DFG327694:DFG327701 DPC327694:DPC327701 DYY327694:DYY327701 EIU327694:EIU327701 ESQ327694:ESQ327701 FCM327694:FCM327701 FMI327694:FMI327701 FWE327694:FWE327701 GGA327694:GGA327701 GPW327694:GPW327701 GZS327694:GZS327701 HJO327694:HJO327701 HTK327694:HTK327701 IDG327694:IDG327701 INC327694:INC327701 IWY327694:IWY327701 JGU327694:JGU327701 JQQ327694:JQQ327701 KAM327694:KAM327701 KKI327694:KKI327701 KUE327694:KUE327701 LEA327694:LEA327701 LNW327694:LNW327701 LXS327694:LXS327701 MHO327694:MHO327701 MRK327694:MRK327701 NBG327694:NBG327701 NLC327694:NLC327701 NUY327694:NUY327701 OEU327694:OEU327701 OOQ327694:OOQ327701 OYM327694:OYM327701 PII327694:PII327701 PSE327694:PSE327701 QCA327694:QCA327701 QLW327694:QLW327701 QVS327694:QVS327701 RFO327694:RFO327701 RPK327694:RPK327701 RZG327694:RZG327701 SJC327694:SJC327701 SSY327694:SSY327701 TCU327694:TCU327701 TMQ327694:TMQ327701 TWM327694:TWM327701 UGI327694:UGI327701 UQE327694:UQE327701 VAA327694:VAA327701 VJW327694:VJW327701 VTS327694:VTS327701 WDO327694:WDO327701 WNK327694:WNK327701 WXG327694:WXG327701 AY393230:AY393237 KU393230:KU393237 UQ393230:UQ393237 AEM393230:AEM393237 AOI393230:AOI393237 AYE393230:AYE393237 BIA393230:BIA393237 BRW393230:BRW393237 CBS393230:CBS393237 CLO393230:CLO393237 CVK393230:CVK393237 DFG393230:DFG393237 DPC393230:DPC393237 DYY393230:DYY393237 EIU393230:EIU393237 ESQ393230:ESQ393237 FCM393230:FCM393237 FMI393230:FMI393237 FWE393230:FWE393237 GGA393230:GGA393237 GPW393230:GPW393237 GZS393230:GZS393237 HJO393230:HJO393237 HTK393230:HTK393237 IDG393230:IDG393237 INC393230:INC393237 IWY393230:IWY393237 JGU393230:JGU393237 JQQ393230:JQQ393237 KAM393230:KAM393237 KKI393230:KKI393237 KUE393230:KUE393237 LEA393230:LEA393237 LNW393230:LNW393237 LXS393230:LXS393237 MHO393230:MHO393237 MRK393230:MRK393237 NBG393230:NBG393237 NLC393230:NLC393237 NUY393230:NUY393237 OEU393230:OEU393237 OOQ393230:OOQ393237 OYM393230:OYM393237 PII393230:PII393237 PSE393230:PSE393237 QCA393230:QCA393237 QLW393230:QLW393237 QVS393230:QVS393237 RFO393230:RFO393237 RPK393230:RPK393237 RZG393230:RZG393237 SJC393230:SJC393237 SSY393230:SSY393237 TCU393230:TCU393237 TMQ393230:TMQ393237 TWM393230:TWM393237 UGI393230:UGI393237 UQE393230:UQE393237 VAA393230:VAA393237 VJW393230:VJW393237 VTS393230:VTS393237 WDO393230:WDO393237 WNK393230:WNK393237 WXG393230:WXG393237 AY458766:AY458773 KU458766:KU458773 UQ458766:UQ458773 AEM458766:AEM458773 AOI458766:AOI458773 AYE458766:AYE458773 BIA458766:BIA458773 BRW458766:BRW458773 CBS458766:CBS458773 CLO458766:CLO458773 CVK458766:CVK458773 DFG458766:DFG458773 DPC458766:DPC458773 DYY458766:DYY458773 EIU458766:EIU458773 ESQ458766:ESQ458773 FCM458766:FCM458773 FMI458766:FMI458773 FWE458766:FWE458773 GGA458766:GGA458773 GPW458766:GPW458773 GZS458766:GZS458773 HJO458766:HJO458773 HTK458766:HTK458773 IDG458766:IDG458773 INC458766:INC458773 IWY458766:IWY458773 JGU458766:JGU458773 JQQ458766:JQQ458773 KAM458766:KAM458773 KKI458766:KKI458773 KUE458766:KUE458773 LEA458766:LEA458773 LNW458766:LNW458773 LXS458766:LXS458773 MHO458766:MHO458773 MRK458766:MRK458773 NBG458766:NBG458773 NLC458766:NLC458773 NUY458766:NUY458773 OEU458766:OEU458773 OOQ458766:OOQ458773 OYM458766:OYM458773 PII458766:PII458773 PSE458766:PSE458773 QCA458766:QCA458773 QLW458766:QLW458773 QVS458766:QVS458773 RFO458766:RFO458773 RPK458766:RPK458773 RZG458766:RZG458773 SJC458766:SJC458773 SSY458766:SSY458773 TCU458766:TCU458773 TMQ458766:TMQ458773 TWM458766:TWM458773 UGI458766:UGI458773 UQE458766:UQE458773 VAA458766:VAA458773 VJW458766:VJW458773 VTS458766:VTS458773 WDO458766:WDO458773 WNK458766:WNK458773 WXG458766:WXG458773 AY524302:AY524309 KU524302:KU524309 UQ524302:UQ524309 AEM524302:AEM524309 AOI524302:AOI524309 AYE524302:AYE524309 BIA524302:BIA524309 BRW524302:BRW524309 CBS524302:CBS524309 CLO524302:CLO524309 CVK524302:CVK524309 DFG524302:DFG524309 DPC524302:DPC524309 DYY524302:DYY524309 EIU524302:EIU524309 ESQ524302:ESQ524309 FCM524302:FCM524309 FMI524302:FMI524309 FWE524302:FWE524309 GGA524302:GGA524309 GPW524302:GPW524309 GZS524302:GZS524309 HJO524302:HJO524309 HTK524302:HTK524309 IDG524302:IDG524309 INC524302:INC524309 IWY524302:IWY524309 JGU524302:JGU524309 JQQ524302:JQQ524309 KAM524302:KAM524309 KKI524302:KKI524309 KUE524302:KUE524309 LEA524302:LEA524309 LNW524302:LNW524309 LXS524302:LXS524309 MHO524302:MHO524309 MRK524302:MRK524309 NBG524302:NBG524309 NLC524302:NLC524309 NUY524302:NUY524309 OEU524302:OEU524309 OOQ524302:OOQ524309 OYM524302:OYM524309 PII524302:PII524309 PSE524302:PSE524309 QCA524302:QCA524309 QLW524302:QLW524309 QVS524302:QVS524309 RFO524302:RFO524309 RPK524302:RPK524309 RZG524302:RZG524309 SJC524302:SJC524309 SSY524302:SSY524309 TCU524302:TCU524309 TMQ524302:TMQ524309 TWM524302:TWM524309 UGI524302:UGI524309 UQE524302:UQE524309 VAA524302:VAA524309 VJW524302:VJW524309 VTS524302:VTS524309 WDO524302:WDO524309 WNK524302:WNK524309 WXG524302:WXG524309 AY589838:AY589845 KU589838:KU589845 UQ589838:UQ589845 AEM589838:AEM589845 AOI589838:AOI589845 AYE589838:AYE589845 BIA589838:BIA589845 BRW589838:BRW589845 CBS589838:CBS589845 CLO589838:CLO589845 CVK589838:CVK589845 DFG589838:DFG589845 DPC589838:DPC589845 DYY589838:DYY589845 EIU589838:EIU589845 ESQ589838:ESQ589845 FCM589838:FCM589845 FMI589838:FMI589845 FWE589838:FWE589845 GGA589838:GGA589845 GPW589838:GPW589845 GZS589838:GZS589845 HJO589838:HJO589845 HTK589838:HTK589845 IDG589838:IDG589845 INC589838:INC589845 IWY589838:IWY589845 JGU589838:JGU589845 JQQ589838:JQQ589845 KAM589838:KAM589845 KKI589838:KKI589845 KUE589838:KUE589845 LEA589838:LEA589845 LNW589838:LNW589845 LXS589838:LXS589845 MHO589838:MHO589845 MRK589838:MRK589845 NBG589838:NBG589845 NLC589838:NLC589845 NUY589838:NUY589845 OEU589838:OEU589845 OOQ589838:OOQ589845 OYM589838:OYM589845 PII589838:PII589845 PSE589838:PSE589845 QCA589838:QCA589845 QLW589838:QLW589845 QVS589838:QVS589845 RFO589838:RFO589845 RPK589838:RPK589845 RZG589838:RZG589845 SJC589838:SJC589845 SSY589838:SSY589845 TCU589838:TCU589845 TMQ589838:TMQ589845 TWM589838:TWM589845 UGI589838:UGI589845 UQE589838:UQE589845 VAA589838:VAA589845 VJW589838:VJW589845 VTS589838:VTS589845 WDO589838:WDO589845 WNK589838:WNK589845 WXG589838:WXG589845 AY655374:AY655381 KU655374:KU655381 UQ655374:UQ655381 AEM655374:AEM655381 AOI655374:AOI655381 AYE655374:AYE655381 BIA655374:BIA655381 BRW655374:BRW655381 CBS655374:CBS655381 CLO655374:CLO655381 CVK655374:CVK655381 DFG655374:DFG655381 DPC655374:DPC655381 DYY655374:DYY655381 EIU655374:EIU655381 ESQ655374:ESQ655381 FCM655374:FCM655381 FMI655374:FMI655381 FWE655374:FWE655381 GGA655374:GGA655381 GPW655374:GPW655381 GZS655374:GZS655381 HJO655374:HJO655381 HTK655374:HTK655381 IDG655374:IDG655381 INC655374:INC655381 IWY655374:IWY655381 JGU655374:JGU655381 JQQ655374:JQQ655381 KAM655374:KAM655381 KKI655374:KKI655381 KUE655374:KUE655381 LEA655374:LEA655381 LNW655374:LNW655381 LXS655374:LXS655381 MHO655374:MHO655381 MRK655374:MRK655381 NBG655374:NBG655381 NLC655374:NLC655381 NUY655374:NUY655381 OEU655374:OEU655381 OOQ655374:OOQ655381 OYM655374:OYM655381 PII655374:PII655381 PSE655374:PSE655381 QCA655374:QCA655381 QLW655374:QLW655381 QVS655374:QVS655381 RFO655374:RFO655381 RPK655374:RPK655381 RZG655374:RZG655381 SJC655374:SJC655381 SSY655374:SSY655381 TCU655374:TCU655381 TMQ655374:TMQ655381 TWM655374:TWM655381 UGI655374:UGI655381 UQE655374:UQE655381 VAA655374:VAA655381 VJW655374:VJW655381 VTS655374:VTS655381 WDO655374:WDO655381 WNK655374:WNK655381 WXG655374:WXG655381 AY720910:AY720917 KU720910:KU720917 UQ720910:UQ720917 AEM720910:AEM720917 AOI720910:AOI720917 AYE720910:AYE720917 BIA720910:BIA720917 BRW720910:BRW720917 CBS720910:CBS720917 CLO720910:CLO720917 CVK720910:CVK720917 DFG720910:DFG720917 DPC720910:DPC720917 DYY720910:DYY720917 EIU720910:EIU720917 ESQ720910:ESQ720917 FCM720910:FCM720917 FMI720910:FMI720917 FWE720910:FWE720917 GGA720910:GGA720917 GPW720910:GPW720917 GZS720910:GZS720917 HJO720910:HJO720917 HTK720910:HTK720917 IDG720910:IDG720917 INC720910:INC720917 IWY720910:IWY720917 JGU720910:JGU720917 JQQ720910:JQQ720917 KAM720910:KAM720917 KKI720910:KKI720917 KUE720910:KUE720917 LEA720910:LEA720917 LNW720910:LNW720917 LXS720910:LXS720917 MHO720910:MHO720917 MRK720910:MRK720917 NBG720910:NBG720917 NLC720910:NLC720917 NUY720910:NUY720917 OEU720910:OEU720917 OOQ720910:OOQ720917 OYM720910:OYM720917 PII720910:PII720917 PSE720910:PSE720917 QCA720910:QCA720917 QLW720910:QLW720917 QVS720910:QVS720917 RFO720910:RFO720917 RPK720910:RPK720917 RZG720910:RZG720917 SJC720910:SJC720917 SSY720910:SSY720917 TCU720910:TCU720917 TMQ720910:TMQ720917 TWM720910:TWM720917 UGI720910:UGI720917 UQE720910:UQE720917 VAA720910:VAA720917 VJW720910:VJW720917 VTS720910:VTS720917 WDO720910:WDO720917 WNK720910:WNK720917 WXG720910:WXG720917 AY786446:AY786453 KU786446:KU786453 UQ786446:UQ786453 AEM786446:AEM786453 AOI786446:AOI786453 AYE786446:AYE786453 BIA786446:BIA786453 BRW786446:BRW786453 CBS786446:CBS786453 CLO786446:CLO786453 CVK786446:CVK786453 DFG786446:DFG786453 DPC786446:DPC786453 DYY786446:DYY786453 EIU786446:EIU786453 ESQ786446:ESQ786453 FCM786446:FCM786453 FMI786446:FMI786453 FWE786446:FWE786453 GGA786446:GGA786453 GPW786446:GPW786453 GZS786446:GZS786453 HJO786446:HJO786453 HTK786446:HTK786453 IDG786446:IDG786453 INC786446:INC786453 IWY786446:IWY786453 JGU786446:JGU786453 JQQ786446:JQQ786453 KAM786446:KAM786453 KKI786446:KKI786453 KUE786446:KUE786453 LEA786446:LEA786453 LNW786446:LNW786453 LXS786446:LXS786453 MHO786446:MHO786453 MRK786446:MRK786453 NBG786446:NBG786453 NLC786446:NLC786453 NUY786446:NUY786453 OEU786446:OEU786453 OOQ786446:OOQ786453 OYM786446:OYM786453 PII786446:PII786453 PSE786446:PSE786453 QCA786446:QCA786453 QLW786446:QLW786453 QVS786446:QVS786453 RFO786446:RFO786453 RPK786446:RPK786453 RZG786446:RZG786453 SJC786446:SJC786453 SSY786446:SSY786453 TCU786446:TCU786453 TMQ786446:TMQ786453 TWM786446:TWM786453 UGI786446:UGI786453 UQE786446:UQE786453 VAA786446:VAA786453 VJW786446:VJW786453 VTS786446:VTS786453 WDO786446:WDO786453 WNK786446:WNK786453 WXG786446:WXG786453 AY851982:AY851989 KU851982:KU851989 UQ851982:UQ851989 AEM851982:AEM851989 AOI851982:AOI851989 AYE851982:AYE851989 BIA851982:BIA851989 BRW851982:BRW851989 CBS851982:CBS851989 CLO851982:CLO851989 CVK851982:CVK851989 DFG851982:DFG851989 DPC851982:DPC851989 DYY851982:DYY851989 EIU851982:EIU851989 ESQ851982:ESQ851989 FCM851982:FCM851989 FMI851982:FMI851989 FWE851982:FWE851989 GGA851982:GGA851989 GPW851982:GPW851989 GZS851982:GZS851989 HJO851982:HJO851989 HTK851982:HTK851989 IDG851982:IDG851989 INC851982:INC851989 IWY851982:IWY851989 JGU851982:JGU851989 JQQ851982:JQQ851989 KAM851982:KAM851989 KKI851982:KKI851989 KUE851982:KUE851989 LEA851982:LEA851989 LNW851982:LNW851989 LXS851982:LXS851989 MHO851982:MHO851989 MRK851982:MRK851989 NBG851982:NBG851989 NLC851982:NLC851989 NUY851982:NUY851989 OEU851982:OEU851989 OOQ851982:OOQ851989 OYM851982:OYM851989 PII851982:PII851989 PSE851982:PSE851989 QCA851982:QCA851989 QLW851982:QLW851989 QVS851982:QVS851989 RFO851982:RFO851989 RPK851982:RPK851989 RZG851982:RZG851989 SJC851982:SJC851989 SSY851982:SSY851989 TCU851982:TCU851989 TMQ851982:TMQ851989 TWM851982:TWM851989 UGI851982:UGI851989 UQE851982:UQE851989 VAA851982:VAA851989 VJW851982:VJW851989 VTS851982:VTS851989 WDO851982:WDO851989 WNK851982:WNK851989 WXG851982:WXG851989 AY917518:AY917525 KU917518:KU917525 UQ917518:UQ917525 AEM917518:AEM917525 AOI917518:AOI917525 AYE917518:AYE917525 BIA917518:BIA917525 BRW917518:BRW917525 CBS917518:CBS917525 CLO917518:CLO917525 CVK917518:CVK917525 DFG917518:DFG917525 DPC917518:DPC917525 DYY917518:DYY917525 EIU917518:EIU917525 ESQ917518:ESQ917525 FCM917518:FCM917525 FMI917518:FMI917525 FWE917518:FWE917525 GGA917518:GGA917525 GPW917518:GPW917525 GZS917518:GZS917525 HJO917518:HJO917525 HTK917518:HTK917525 IDG917518:IDG917525 INC917518:INC917525 IWY917518:IWY917525 JGU917518:JGU917525 JQQ917518:JQQ917525 KAM917518:KAM917525 KKI917518:KKI917525 KUE917518:KUE917525 LEA917518:LEA917525 LNW917518:LNW917525 LXS917518:LXS917525 MHO917518:MHO917525 MRK917518:MRK917525 NBG917518:NBG917525 NLC917518:NLC917525 NUY917518:NUY917525 OEU917518:OEU917525 OOQ917518:OOQ917525 OYM917518:OYM917525 PII917518:PII917525 PSE917518:PSE917525 QCA917518:QCA917525 QLW917518:QLW917525 QVS917518:QVS917525 RFO917518:RFO917525 RPK917518:RPK917525 RZG917518:RZG917525 SJC917518:SJC917525 SSY917518:SSY917525 TCU917518:TCU917525 TMQ917518:TMQ917525 TWM917518:TWM917525 UGI917518:UGI917525 UQE917518:UQE917525 VAA917518:VAA917525 VJW917518:VJW917525 VTS917518:VTS917525 WDO917518:WDO917525 WNK917518:WNK917525 WXG917518:WXG917525 AY983054:AY983061 KU983054:KU983061 UQ983054:UQ983061 AEM983054:AEM983061 AOI983054:AOI983061 AYE983054:AYE983061 BIA983054:BIA983061 BRW983054:BRW983061 CBS983054:CBS983061 CLO983054:CLO983061 CVK983054:CVK983061 DFG983054:DFG983061 DPC983054:DPC983061 DYY983054:DYY983061 EIU983054:EIU983061 ESQ983054:ESQ983061 FCM983054:FCM983061 FMI983054:FMI983061 FWE983054:FWE983061 GGA983054:GGA983061 GPW983054:GPW983061 GZS983054:GZS983061 HJO983054:HJO983061 HTK983054:HTK983061 IDG983054:IDG983061 INC983054:INC983061 IWY983054:IWY983061 JGU983054:JGU983061 JQQ983054:JQQ983061 KAM983054:KAM983061 KKI983054:KKI983061 KUE983054:KUE983061 LEA983054:LEA983061 LNW983054:LNW983061 LXS983054:LXS983061 MHO983054:MHO983061 MRK983054:MRK983061 NBG983054:NBG983061 NLC983054:NLC983061 NUY983054:NUY983061 OEU983054:OEU983061 OOQ983054:OOQ983061 OYM983054:OYM983061 PII983054:PII983061 PSE983054:PSE983061 QCA983054:QCA983061 QLW983054:QLW983061 QVS983054:QVS983061 RFO983054:RFO983061 RPK983054:RPK983061 RZG983054:RZG983061 SJC983054:SJC983061 SSY983054:SSY983061 TCU983054:TCU983061 TMQ983054:TMQ983061 TWM983054:TWM983061 UGI983054:UGI983061 UQE983054:UQE983061 VAA983054:VAA983061 VJW983054:VJW983061 VTS983054:VTS983061 WDO983054:WDO983061 KU18:KU25 UQ18:UQ25 AEM18:AEM25 AOI18:AOI25 AYE18:AYE25 BIA18:BIA25 BRW18:BRW25 CBS18:CBS25 CLO18:CLO25 CVK18:CVK25 DFG18:DFG25 DPC18:DPC25 DYY18:DYY25 EIU18:EIU25 ESQ18:ESQ25 FCM18:FCM25 FMI18:FMI25 FWE18:FWE25 GGA18:GGA25 GPW18:GPW25 GZS18:GZS25 HJO18:HJO25 HTK18:HTK25 IDG18:IDG25 INC18:INC25 IWY18:IWY25 JGU18:JGU25 JQQ18:JQQ25 KAM18:KAM25 KKI18:KKI25 KUE18:KUE25 LEA18:LEA25 LNW18:LNW25 LXS18:LXS25 MHO18:MHO25 MRK18:MRK25 NBG18:NBG25 NLC18:NLC25 NUY18:NUY25 OEU18:OEU25 OOQ18:OOQ25 OYM18:OYM25 PII18:PII25 PSE18:PSE25 QCA18:QCA25 QLW18:QLW25 QVS18:QVS25 RFO18:RFO25 RPK18:RPK25 RZG18:RZG25 SJC18:SJC25 SSY18:SSY25 TCU18:TCU25 TMQ18:TMQ25 TWM18:TWM25 UGI18:UGI25 UQE18:UQE25 VAA18:VAA25 VJW18:VJW25 VTS18:VTS25 WDO18:WDO25 WNK18:WNK25 WXG18:WXG25">
      <formula1>900</formula1>
    </dataValidation>
    <dataValidation type="list" allowBlank="1" showInputMessage="1" showErrorMessage="1" errorTitle="Ошибка" error="Выберите значение из списка" sqref="O22 KM22 UI22 AEE22 AOA22 AXW22 BHS22 BRO22 CBK22 CLG22 CVC22 DEY22 DOU22 DYQ22 EIM22 ESI22 FCE22 FMA22 FVW22 GFS22 GPO22 GZK22 HJG22 HTC22 ICY22 IMU22 IWQ22 JGM22 JQI22 KAE22 KKA22 KTW22 LDS22 LNO22 LXK22 MHG22 MRC22 NAY22 NKU22 NUQ22 OEM22 OOI22 OYE22 PIA22 PRW22 QBS22 QLO22 QVK22 RFG22 RPC22 RYY22 SIU22 SSQ22 TCM22 TMI22 TWE22 UGA22 UPW22 UZS22 VJO22 VTK22 WDG22 WNC22 WWY22 O65554 KM65554 UI65554 AEE65554 AOA65554 AXW65554 BHS65554 BRO65554 CBK65554 CLG65554 CVC65554 DEY65554 DOU65554 DYQ65554 EIM65554 ESI65554 FCE65554 FMA65554 FVW65554 GFS65554 GPO65554 GZK65554 HJG65554 HTC65554 ICY65554 IMU65554 IWQ65554 JGM65554 JQI65554 KAE65554 KKA65554 KTW65554 LDS65554 LNO65554 LXK65554 MHG65554 MRC65554 NAY65554 NKU65554 NUQ65554 OEM65554 OOI65554 OYE65554 PIA65554 PRW65554 QBS65554 QLO65554 QVK65554 RFG65554 RPC65554 RYY65554 SIU65554 SSQ65554 TCM65554 TMI65554 TWE65554 UGA65554 UPW65554 UZS65554 VJO65554 VTK65554 WDG65554 WNC65554 WWY65554 O131090 KM131090 UI131090 AEE131090 AOA131090 AXW131090 BHS131090 BRO131090 CBK131090 CLG131090 CVC131090 DEY131090 DOU131090 DYQ131090 EIM131090 ESI131090 FCE131090 FMA131090 FVW131090 GFS131090 GPO131090 GZK131090 HJG131090 HTC131090 ICY131090 IMU131090 IWQ131090 JGM131090 JQI131090 KAE131090 KKA131090 KTW131090 LDS131090 LNO131090 LXK131090 MHG131090 MRC131090 NAY131090 NKU131090 NUQ131090 OEM131090 OOI131090 OYE131090 PIA131090 PRW131090 QBS131090 QLO131090 QVK131090 RFG131090 RPC131090 RYY131090 SIU131090 SSQ131090 TCM131090 TMI131090 TWE131090 UGA131090 UPW131090 UZS131090 VJO131090 VTK131090 WDG131090 WNC131090 WWY131090 O196626 KM196626 UI196626 AEE196626 AOA196626 AXW196626 BHS196626 BRO196626 CBK196626 CLG196626 CVC196626 DEY196626 DOU196626 DYQ196626 EIM196626 ESI196626 FCE196626 FMA196626 FVW196626 GFS196626 GPO196626 GZK196626 HJG196626 HTC196626 ICY196626 IMU196626 IWQ196626 JGM196626 JQI196626 KAE196626 KKA196626 KTW196626 LDS196626 LNO196626 LXK196626 MHG196626 MRC196626 NAY196626 NKU196626 NUQ196626 OEM196626 OOI196626 OYE196626 PIA196626 PRW196626 QBS196626 QLO196626 QVK196626 RFG196626 RPC196626 RYY196626 SIU196626 SSQ196626 TCM196626 TMI196626 TWE196626 UGA196626 UPW196626 UZS196626 VJO196626 VTK196626 WDG196626 WNC196626 WWY196626 O262162 KM262162 UI262162 AEE262162 AOA262162 AXW262162 BHS262162 BRO262162 CBK262162 CLG262162 CVC262162 DEY262162 DOU262162 DYQ262162 EIM262162 ESI262162 FCE262162 FMA262162 FVW262162 GFS262162 GPO262162 GZK262162 HJG262162 HTC262162 ICY262162 IMU262162 IWQ262162 JGM262162 JQI262162 KAE262162 KKA262162 KTW262162 LDS262162 LNO262162 LXK262162 MHG262162 MRC262162 NAY262162 NKU262162 NUQ262162 OEM262162 OOI262162 OYE262162 PIA262162 PRW262162 QBS262162 QLO262162 QVK262162 RFG262162 RPC262162 RYY262162 SIU262162 SSQ262162 TCM262162 TMI262162 TWE262162 UGA262162 UPW262162 UZS262162 VJO262162 VTK262162 WDG262162 WNC262162 WWY262162 O327698 KM327698 UI327698 AEE327698 AOA327698 AXW327698 BHS327698 BRO327698 CBK327698 CLG327698 CVC327698 DEY327698 DOU327698 DYQ327698 EIM327698 ESI327698 FCE327698 FMA327698 FVW327698 GFS327698 GPO327698 GZK327698 HJG327698 HTC327698 ICY327698 IMU327698 IWQ327698 JGM327698 JQI327698 KAE327698 KKA327698 KTW327698 LDS327698 LNO327698 LXK327698 MHG327698 MRC327698 NAY327698 NKU327698 NUQ327698 OEM327698 OOI327698 OYE327698 PIA327698 PRW327698 QBS327698 QLO327698 QVK327698 RFG327698 RPC327698 RYY327698 SIU327698 SSQ327698 TCM327698 TMI327698 TWE327698 UGA327698 UPW327698 UZS327698 VJO327698 VTK327698 WDG327698 WNC327698 WWY327698 O393234 KM393234 UI393234 AEE393234 AOA393234 AXW393234 BHS393234 BRO393234 CBK393234 CLG393234 CVC393234 DEY393234 DOU393234 DYQ393234 EIM393234 ESI393234 FCE393234 FMA393234 FVW393234 GFS393234 GPO393234 GZK393234 HJG393234 HTC393234 ICY393234 IMU393234 IWQ393234 JGM393234 JQI393234 KAE393234 KKA393234 KTW393234 LDS393234 LNO393234 LXK393234 MHG393234 MRC393234 NAY393234 NKU393234 NUQ393234 OEM393234 OOI393234 OYE393234 PIA393234 PRW393234 QBS393234 QLO393234 QVK393234 RFG393234 RPC393234 RYY393234 SIU393234 SSQ393234 TCM393234 TMI393234 TWE393234 UGA393234 UPW393234 UZS393234 VJO393234 VTK393234 WDG393234 WNC393234 WWY393234 O458770 KM458770 UI458770 AEE458770 AOA458770 AXW458770 BHS458770 BRO458770 CBK458770 CLG458770 CVC458770 DEY458770 DOU458770 DYQ458770 EIM458770 ESI458770 FCE458770 FMA458770 FVW458770 GFS458770 GPO458770 GZK458770 HJG458770 HTC458770 ICY458770 IMU458770 IWQ458770 JGM458770 JQI458770 KAE458770 KKA458770 KTW458770 LDS458770 LNO458770 LXK458770 MHG458770 MRC458770 NAY458770 NKU458770 NUQ458770 OEM458770 OOI458770 OYE458770 PIA458770 PRW458770 QBS458770 QLO458770 QVK458770 RFG458770 RPC458770 RYY458770 SIU458770 SSQ458770 TCM458770 TMI458770 TWE458770 UGA458770 UPW458770 UZS458770 VJO458770 VTK458770 WDG458770 WNC458770 WWY458770 O524306 KM524306 UI524306 AEE524306 AOA524306 AXW524306 BHS524306 BRO524306 CBK524306 CLG524306 CVC524306 DEY524306 DOU524306 DYQ524306 EIM524306 ESI524306 FCE524306 FMA524306 FVW524306 GFS524306 GPO524306 GZK524306 HJG524306 HTC524306 ICY524306 IMU524306 IWQ524306 JGM524306 JQI524306 KAE524306 KKA524306 KTW524306 LDS524306 LNO524306 LXK524306 MHG524306 MRC524306 NAY524306 NKU524306 NUQ524306 OEM524306 OOI524306 OYE524306 PIA524306 PRW524306 QBS524306 QLO524306 QVK524306 RFG524306 RPC524306 RYY524306 SIU524306 SSQ524306 TCM524306 TMI524306 TWE524306 UGA524306 UPW524306 UZS524306 VJO524306 VTK524306 WDG524306 WNC524306 WWY524306 O589842 KM589842 UI589842 AEE589842 AOA589842 AXW589842 BHS589842 BRO589842 CBK589842 CLG589842 CVC589842 DEY589842 DOU589842 DYQ589842 EIM589842 ESI589842 FCE589842 FMA589842 FVW589842 GFS589842 GPO589842 GZK589842 HJG589842 HTC589842 ICY589842 IMU589842 IWQ589842 JGM589842 JQI589842 KAE589842 KKA589842 KTW589842 LDS589842 LNO589842 LXK589842 MHG589842 MRC589842 NAY589842 NKU589842 NUQ589842 OEM589842 OOI589842 OYE589842 PIA589842 PRW589842 QBS589842 QLO589842 QVK589842 RFG589842 RPC589842 RYY589842 SIU589842 SSQ589842 TCM589842 TMI589842 TWE589842 UGA589842 UPW589842 UZS589842 VJO589842 VTK589842 WDG589842 WNC589842 WWY589842 O655378 KM655378 UI655378 AEE655378 AOA655378 AXW655378 BHS655378 BRO655378 CBK655378 CLG655378 CVC655378 DEY655378 DOU655378 DYQ655378 EIM655378 ESI655378 FCE655378 FMA655378 FVW655378 GFS655378 GPO655378 GZK655378 HJG655378 HTC655378 ICY655378 IMU655378 IWQ655378 JGM655378 JQI655378 KAE655378 KKA655378 KTW655378 LDS655378 LNO655378 LXK655378 MHG655378 MRC655378 NAY655378 NKU655378 NUQ655378 OEM655378 OOI655378 OYE655378 PIA655378 PRW655378 QBS655378 QLO655378 QVK655378 RFG655378 RPC655378 RYY655378 SIU655378 SSQ655378 TCM655378 TMI655378 TWE655378 UGA655378 UPW655378 UZS655378 VJO655378 VTK655378 WDG655378 WNC655378 WWY655378 O720914 KM720914 UI720914 AEE720914 AOA720914 AXW720914 BHS720914 BRO720914 CBK720914 CLG720914 CVC720914 DEY720914 DOU720914 DYQ720914 EIM720914 ESI720914 FCE720914 FMA720914 FVW720914 GFS720914 GPO720914 GZK720914 HJG720914 HTC720914 ICY720914 IMU720914 IWQ720914 JGM720914 JQI720914 KAE720914 KKA720914 KTW720914 LDS720914 LNO720914 LXK720914 MHG720914 MRC720914 NAY720914 NKU720914 NUQ720914 OEM720914 OOI720914 OYE720914 PIA720914 PRW720914 QBS720914 QLO720914 QVK720914 RFG720914 RPC720914 RYY720914 SIU720914 SSQ720914 TCM720914 TMI720914 TWE720914 UGA720914 UPW720914 UZS720914 VJO720914 VTK720914 WDG720914 WNC720914 WWY720914 O786450 KM786450 UI786450 AEE786450 AOA786450 AXW786450 BHS786450 BRO786450 CBK786450 CLG786450 CVC786450 DEY786450 DOU786450 DYQ786450 EIM786450 ESI786450 FCE786450 FMA786450 FVW786450 GFS786450 GPO786450 GZK786450 HJG786450 HTC786450 ICY786450 IMU786450 IWQ786450 JGM786450 JQI786450 KAE786450 KKA786450 KTW786450 LDS786450 LNO786450 LXK786450 MHG786450 MRC786450 NAY786450 NKU786450 NUQ786450 OEM786450 OOI786450 OYE786450 PIA786450 PRW786450 QBS786450 QLO786450 QVK786450 RFG786450 RPC786450 RYY786450 SIU786450 SSQ786450 TCM786450 TMI786450 TWE786450 UGA786450 UPW786450 UZS786450 VJO786450 VTK786450 WDG786450 WNC786450 WWY786450 O851986 KM851986 UI851986 AEE851986 AOA851986 AXW851986 BHS851986 BRO851986 CBK851986 CLG851986 CVC851986 DEY851986 DOU851986 DYQ851986 EIM851986 ESI851986 FCE851986 FMA851986 FVW851986 GFS851986 GPO851986 GZK851986 HJG851986 HTC851986 ICY851986 IMU851986 IWQ851986 JGM851986 JQI851986 KAE851986 KKA851986 KTW851986 LDS851986 LNO851986 LXK851986 MHG851986 MRC851986 NAY851986 NKU851986 NUQ851986 OEM851986 OOI851986 OYE851986 PIA851986 PRW851986 QBS851986 QLO851986 QVK851986 RFG851986 RPC851986 RYY851986 SIU851986 SSQ851986 TCM851986 TMI851986 TWE851986 UGA851986 UPW851986 UZS851986 VJO851986 VTK851986 WDG851986 WNC851986 WWY851986 O917522 KM917522 UI917522 AEE917522 AOA917522 AXW917522 BHS917522 BRO917522 CBK917522 CLG917522 CVC917522 DEY917522 DOU917522 DYQ917522 EIM917522 ESI917522 FCE917522 FMA917522 FVW917522 GFS917522 GPO917522 GZK917522 HJG917522 HTC917522 ICY917522 IMU917522 IWQ917522 JGM917522 JQI917522 KAE917522 KKA917522 KTW917522 LDS917522 LNO917522 LXK917522 MHG917522 MRC917522 NAY917522 NKU917522 NUQ917522 OEM917522 OOI917522 OYE917522 PIA917522 PRW917522 QBS917522 QLO917522 QVK917522 RFG917522 RPC917522 RYY917522 SIU917522 SSQ917522 TCM917522 TMI917522 TWE917522 UGA917522 UPW917522 UZS917522 VJO917522 VTK917522 WDG917522 WNC917522 WWY917522 O983058 KM983058 UI983058 AEE983058 AOA983058 AXW983058 BHS983058 BRO983058 CBK983058 CLG983058 CVC983058 DEY983058 DOU983058 DYQ983058 EIM983058 ESI983058 FCE983058 FMA983058 FVW983058 GFS983058 GPO983058 GZK983058 HJG983058 HTC983058 ICY983058 IMU983058 IWQ983058 JGM983058 JQI983058 KAE983058 KKA983058 KTW983058 LDS983058 LNO983058 LXK983058 MHG983058 MRC983058 NAY983058 NKU983058 NUQ983058 OEM983058 OOI983058 OYE983058 PIA983058 PRW983058 QBS983058 QLO983058 QVK983058 RFG983058 RPC983058 RYY983058 SIU983058 SSQ983058 TCM983058 TMI983058 TWE983058 UGA983058 UPW983058 UZS983058 VJO983058 VTK983058 WDG983058 WNC983058 WWY983058 V22 V65554 V131090 V196626 V262162 V327698 V393234 V458770 V524306 V589842 V655378 V720914 V786450 V851986 V917522 V983058 AC22 AC65554 AC131090 AC196626 AC262162 AC327698 AC393234 AC458770 AC524306 AC589842 AC655378 AC720914 AC786450 AC851986 AC917522 AC983058 AJ22 AJ65554 AJ131090 AJ196626 AJ262162 AJ327698 AJ393234 AJ458770 AJ524306 AJ589842 AJ655378 AJ720914 AJ786450 AJ851986 AJ917522 AJ983058 AQ22 AQ65554 AQ131090 AQ196626 AQ262162 AQ327698 AQ393234 AQ458770 AQ524306 AQ589842 AQ655378 AQ720914 AQ786450 AQ851986 AQ917522 AQ983058">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AH24:AH25 AO24:AO25 AV24:AV25">
      <formula1>900</formula1>
    </dataValidation>
    <dataValidation type="list" allowBlank="1" showInputMessage="1" showErrorMessage="1" errorTitle="Ошибка" error="Выберите значение из списка" prompt="Выберите значение из списка" sqref="O23 V23 AC23 AJ23 AQ23">
      <formula1>kind_of_cons</formula1>
    </dataValidation>
    <dataValidation type="decimal" allowBlank="1" showErrorMessage="1" errorTitle="Ошибка" error="Допускается ввод только действительных чисел!" sqref="O24 V24 AC24 AJ24 AQ24">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3">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49</v>
      </c>
    </row>
    <row r="2" spans="1:20" ht="22.5">
      <c r="F2" s="1275" t="s">
        <v>470</v>
      </c>
      <c r="G2" s="1276"/>
      <c r="H2" s="1277"/>
      <c r="I2" s="609"/>
    </row>
    <row r="3" spans="1:20" ht="3" customHeight="1"/>
    <row r="4" spans="1:20" s="539" customFormat="1" ht="11.25">
      <c r="A4" s="559"/>
      <c r="B4" s="559"/>
      <c r="C4" s="559"/>
      <c r="D4" s="559"/>
      <c r="F4" s="1227" t="s">
        <v>445</v>
      </c>
      <c r="G4" s="1227"/>
      <c r="H4" s="1227"/>
      <c r="I4" s="1278"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8"/>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25.05.2023</v>
      </c>
      <c r="I7" s="550" t="s">
        <v>472</v>
      </c>
      <c r="J7" s="584"/>
      <c r="K7" s="559"/>
      <c r="L7" s="559"/>
      <c r="M7" s="559"/>
      <c r="N7" s="559"/>
      <c r="O7" s="559"/>
      <c r="P7" s="559"/>
      <c r="Q7" s="559"/>
      <c r="R7" s="559"/>
      <c r="S7" s="559"/>
      <c r="T7" s="559"/>
    </row>
    <row r="8" spans="1:20" s="539" customFormat="1" ht="45">
      <c r="A8" s="1279">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9"/>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9"/>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9"/>
      <c r="B11" s="1279">
        <v>1</v>
      </c>
      <c r="C11" s="592"/>
      <c r="D11" s="592"/>
      <c r="F11" s="585" t="str">
        <f>"4."&amp;mergeValue(A11) &amp;"."&amp;mergeValue(B11)</f>
        <v>4.1.1</v>
      </c>
      <c r="G11" s="580" t="s">
        <v>570</v>
      </c>
      <c r="H11" s="573" t="str">
        <f>IF(region_name="","",region_name)</f>
        <v>Костромская область</v>
      </c>
      <c r="I11" s="550" t="s">
        <v>478</v>
      </c>
      <c r="J11" s="584"/>
      <c r="K11" s="559"/>
      <c r="L11" s="559"/>
      <c r="M11" s="559"/>
      <c r="N11" s="559"/>
      <c r="O11" s="559"/>
      <c r="P11" s="559"/>
      <c r="Q11" s="559"/>
      <c r="R11" s="559"/>
      <c r="S11" s="559"/>
      <c r="T11" s="559"/>
    </row>
    <row r="12" spans="1:20" s="539" customFormat="1" ht="22.5">
      <c r="A12" s="1279"/>
      <c r="B12" s="1279"/>
      <c r="C12" s="1279">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9"/>
      <c r="B13" s="1279"/>
      <c r="C13" s="1279"/>
      <c r="D13" s="592">
        <v>1</v>
      </c>
      <c r="F13" s="585" t="str">
        <f>"4."&amp;mergeValue(A13) &amp;"."&amp;mergeValue(B13)&amp;"."&amp;mergeValue(C13)&amp;"."&amp;mergeValue(D13)</f>
        <v>4.1.1.1.1</v>
      </c>
      <c r="G13" s="602" t="s">
        <v>477</v>
      </c>
      <c r="H13" s="573"/>
      <c r="I13" s="1280" t="s">
        <v>569</v>
      </c>
      <c r="J13" s="584"/>
      <c r="K13" s="559"/>
      <c r="L13" s="559"/>
      <c r="M13" s="559"/>
      <c r="N13" s="559"/>
      <c r="O13" s="559"/>
      <c r="P13" s="559"/>
      <c r="Q13" s="559"/>
      <c r="R13" s="559"/>
      <c r="S13" s="559"/>
      <c r="T13" s="559"/>
    </row>
    <row r="14" spans="1:20" s="539" customFormat="1" ht="18.75">
      <c r="A14" s="1279"/>
      <c r="B14" s="1279"/>
      <c r="C14" s="1279"/>
      <c r="D14" s="592"/>
      <c r="F14" s="588"/>
      <c r="G14" s="520" t="s">
        <v>4</v>
      </c>
      <c r="H14" s="593"/>
      <c r="I14" s="1280"/>
      <c r="J14" s="584"/>
      <c r="K14" s="559"/>
      <c r="L14" s="559"/>
      <c r="M14" s="559"/>
      <c r="N14" s="559"/>
      <c r="O14" s="559"/>
      <c r="P14" s="559"/>
      <c r="Q14" s="559"/>
      <c r="R14" s="559"/>
      <c r="S14" s="559"/>
      <c r="T14" s="559"/>
    </row>
    <row r="15" spans="1:20" s="539" customFormat="1" ht="18.75">
      <c r="A15" s="1279"/>
      <c r="B15" s="1279"/>
      <c r="C15" s="592"/>
      <c r="D15" s="592"/>
      <c r="F15" s="603"/>
      <c r="G15" s="546" t="s">
        <v>401</v>
      </c>
      <c r="H15" s="604"/>
      <c r="I15" s="605"/>
      <c r="J15" s="584"/>
      <c r="K15" s="559"/>
      <c r="L15" s="559"/>
      <c r="M15" s="559"/>
      <c r="N15" s="559"/>
      <c r="O15" s="559"/>
      <c r="P15" s="559"/>
      <c r="Q15" s="559"/>
      <c r="R15" s="559"/>
      <c r="S15" s="559"/>
      <c r="T15" s="559"/>
    </row>
    <row r="16" spans="1:20" s="539" customFormat="1" ht="18.75">
      <c r="A16" s="1279"/>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4" t="s">
        <v>571</v>
      </c>
      <c r="H19" s="1274"/>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34" width="10.5703125" style="554"/>
    <col min="35" max="256" width="10.5703125" style="493"/>
    <col min="257" max="264" width="0" style="493" hidden="1" customWidth="1"/>
    <col min="265" max="265" width="3.7109375" style="493" customWidth="1"/>
    <col min="266" max="266" width="3.85546875" style="493" customWidth="1"/>
    <col min="267" max="267" width="3.7109375" style="493" customWidth="1"/>
    <col min="268" max="268" width="12.7109375" style="493" customWidth="1"/>
    <col min="269" max="269" width="52.7109375" style="493" customWidth="1"/>
    <col min="270" max="273" width="0" style="493" hidden="1" customWidth="1"/>
    <col min="274" max="274" width="12.28515625" style="493" customWidth="1"/>
    <col min="275" max="275" width="6.42578125" style="493" customWidth="1"/>
    <col min="276" max="276" width="12.28515625" style="493" customWidth="1"/>
    <col min="277" max="277" width="0" style="493" hidden="1" customWidth="1"/>
    <col min="278" max="278" width="3.7109375" style="493" customWidth="1"/>
    <col min="279" max="279" width="11.140625" style="493" bestFit="1" customWidth="1"/>
    <col min="280" max="281" width="10.5703125" style="493"/>
    <col min="282" max="282" width="11.140625" style="493" customWidth="1"/>
    <col min="283" max="512" width="10.5703125" style="493"/>
    <col min="513" max="520" width="0" style="493" hidden="1" customWidth="1"/>
    <col min="521" max="521" width="3.7109375" style="493" customWidth="1"/>
    <col min="522" max="522" width="3.85546875" style="493" customWidth="1"/>
    <col min="523" max="523" width="3.7109375" style="493" customWidth="1"/>
    <col min="524" max="524" width="12.7109375" style="493" customWidth="1"/>
    <col min="525" max="525" width="52.7109375" style="493" customWidth="1"/>
    <col min="526" max="529" width="0" style="493" hidden="1" customWidth="1"/>
    <col min="530" max="530" width="12.28515625" style="493" customWidth="1"/>
    <col min="531" max="531" width="6.42578125" style="493" customWidth="1"/>
    <col min="532" max="532" width="12.28515625" style="493" customWidth="1"/>
    <col min="533" max="533" width="0" style="493" hidden="1" customWidth="1"/>
    <col min="534" max="534" width="3.7109375" style="493" customWidth="1"/>
    <col min="535" max="535" width="11.140625" style="493" bestFit="1" customWidth="1"/>
    <col min="536" max="537" width="10.5703125" style="493"/>
    <col min="538" max="538" width="11.140625" style="493" customWidth="1"/>
    <col min="539" max="768" width="10.5703125" style="493"/>
    <col min="769" max="776" width="0" style="493" hidden="1" customWidth="1"/>
    <col min="777" max="777" width="3.7109375" style="493" customWidth="1"/>
    <col min="778" max="778" width="3.85546875" style="493" customWidth="1"/>
    <col min="779" max="779" width="3.7109375" style="493" customWidth="1"/>
    <col min="780" max="780" width="12.7109375" style="493" customWidth="1"/>
    <col min="781" max="781" width="52.7109375" style="493" customWidth="1"/>
    <col min="782" max="785" width="0" style="493" hidden="1" customWidth="1"/>
    <col min="786" max="786" width="12.28515625" style="493" customWidth="1"/>
    <col min="787" max="787" width="6.42578125" style="493" customWidth="1"/>
    <col min="788" max="788" width="12.28515625" style="493" customWidth="1"/>
    <col min="789" max="789" width="0" style="493" hidden="1" customWidth="1"/>
    <col min="790" max="790" width="3.7109375" style="493" customWidth="1"/>
    <col min="791" max="791" width="11.140625" style="493" bestFit="1" customWidth="1"/>
    <col min="792" max="793" width="10.5703125" style="493"/>
    <col min="794" max="794" width="11.140625" style="493" customWidth="1"/>
    <col min="795" max="1024" width="10.5703125" style="493"/>
    <col min="1025" max="1032" width="0" style="493" hidden="1" customWidth="1"/>
    <col min="1033" max="1033" width="3.7109375" style="493" customWidth="1"/>
    <col min="1034" max="1034" width="3.85546875" style="493" customWidth="1"/>
    <col min="1035" max="1035" width="3.7109375" style="493" customWidth="1"/>
    <col min="1036" max="1036" width="12.7109375" style="493" customWidth="1"/>
    <col min="1037" max="1037" width="52.7109375" style="493" customWidth="1"/>
    <col min="1038" max="1041" width="0" style="493" hidden="1" customWidth="1"/>
    <col min="1042" max="1042" width="12.28515625" style="493" customWidth="1"/>
    <col min="1043" max="1043" width="6.42578125" style="493" customWidth="1"/>
    <col min="1044" max="1044" width="12.28515625" style="493" customWidth="1"/>
    <col min="1045" max="1045" width="0" style="493" hidden="1" customWidth="1"/>
    <col min="1046" max="1046" width="3.7109375" style="493" customWidth="1"/>
    <col min="1047" max="1047" width="11.140625" style="493" bestFit="1" customWidth="1"/>
    <col min="1048" max="1049" width="10.5703125" style="493"/>
    <col min="1050" max="1050" width="11.140625" style="493" customWidth="1"/>
    <col min="1051" max="1280" width="10.5703125" style="493"/>
    <col min="1281" max="1288" width="0" style="493" hidden="1" customWidth="1"/>
    <col min="1289" max="1289" width="3.7109375" style="493" customWidth="1"/>
    <col min="1290" max="1290" width="3.85546875" style="493" customWidth="1"/>
    <col min="1291" max="1291" width="3.7109375" style="493" customWidth="1"/>
    <col min="1292" max="1292" width="12.7109375" style="493" customWidth="1"/>
    <col min="1293" max="1293" width="52.7109375" style="493" customWidth="1"/>
    <col min="1294" max="1297" width="0" style="493" hidden="1" customWidth="1"/>
    <col min="1298" max="1298" width="12.28515625" style="493" customWidth="1"/>
    <col min="1299" max="1299" width="6.42578125" style="493" customWidth="1"/>
    <col min="1300" max="1300" width="12.28515625" style="493" customWidth="1"/>
    <col min="1301" max="1301" width="0" style="493" hidden="1" customWidth="1"/>
    <col min="1302" max="1302" width="3.7109375" style="493" customWidth="1"/>
    <col min="1303" max="1303" width="11.140625" style="493" bestFit="1" customWidth="1"/>
    <col min="1304" max="1305" width="10.5703125" style="493"/>
    <col min="1306" max="1306" width="11.140625" style="493" customWidth="1"/>
    <col min="1307" max="1536" width="10.5703125" style="493"/>
    <col min="1537" max="1544" width="0" style="493" hidden="1" customWidth="1"/>
    <col min="1545" max="1545" width="3.7109375" style="493" customWidth="1"/>
    <col min="1546" max="1546" width="3.85546875" style="493" customWidth="1"/>
    <col min="1547" max="1547" width="3.7109375" style="493" customWidth="1"/>
    <col min="1548" max="1548" width="12.7109375" style="493" customWidth="1"/>
    <col min="1549" max="1549" width="52.7109375" style="493" customWidth="1"/>
    <col min="1550" max="1553" width="0" style="493" hidden="1" customWidth="1"/>
    <col min="1554" max="1554" width="12.28515625" style="493" customWidth="1"/>
    <col min="1555" max="1555" width="6.42578125" style="493" customWidth="1"/>
    <col min="1556" max="1556" width="12.28515625" style="493" customWidth="1"/>
    <col min="1557" max="1557" width="0" style="493" hidden="1" customWidth="1"/>
    <col min="1558" max="1558" width="3.7109375" style="493" customWidth="1"/>
    <col min="1559" max="1559" width="11.140625" style="493" bestFit="1" customWidth="1"/>
    <col min="1560" max="1561" width="10.5703125" style="493"/>
    <col min="1562" max="1562" width="11.140625" style="493" customWidth="1"/>
    <col min="1563" max="1792" width="10.5703125" style="493"/>
    <col min="1793" max="1800" width="0" style="493" hidden="1" customWidth="1"/>
    <col min="1801" max="1801" width="3.7109375" style="493" customWidth="1"/>
    <col min="1802" max="1802" width="3.85546875" style="493" customWidth="1"/>
    <col min="1803" max="1803" width="3.7109375" style="493" customWidth="1"/>
    <col min="1804" max="1804" width="12.7109375" style="493" customWidth="1"/>
    <col min="1805" max="1805" width="52.7109375" style="493" customWidth="1"/>
    <col min="1806" max="1809" width="0" style="493" hidden="1" customWidth="1"/>
    <col min="1810" max="1810" width="12.28515625" style="493" customWidth="1"/>
    <col min="1811" max="1811" width="6.42578125" style="493" customWidth="1"/>
    <col min="1812" max="1812" width="12.28515625" style="493" customWidth="1"/>
    <col min="1813" max="1813" width="0" style="493" hidden="1" customWidth="1"/>
    <col min="1814" max="1814" width="3.7109375" style="493" customWidth="1"/>
    <col min="1815" max="1815" width="11.140625" style="493" bestFit="1" customWidth="1"/>
    <col min="1816" max="1817" width="10.5703125" style="493"/>
    <col min="1818" max="1818" width="11.140625" style="493" customWidth="1"/>
    <col min="1819" max="2048" width="10.5703125" style="493"/>
    <col min="2049" max="2056" width="0" style="493" hidden="1" customWidth="1"/>
    <col min="2057" max="2057" width="3.7109375" style="493" customWidth="1"/>
    <col min="2058" max="2058" width="3.85546875" style="493" customWidth="1"/>
    <col min="2059" max="2059" width="3.7109375" style="493" customWidth="1"/>
    <col min="2060" max="2060" width="12.7109375" style="493" customWidth="1"/>
    <col min="2061" max="2061" width="52.7109375" style="493" customWidth="1"/>
    <col min="2062" max="2065" width="0" style="493" hidden="1" customWidth="1"/>
    <col min="2066" max="2066" width="12.28515625" style="493" customWidth="1"/>
    <col min="2067" max="2067" width="6.42578125" style="493" customWidth="1"/>
    <col min="2068" max="2068" width="12.28515625" style="493" customWidth="1"/>
    <col min="2069" max="2069" width="0" style="493" hidden="1" customWidth="1"/>
    <col min="2070" max="2070" width="3.7109375" style="493" customWidth="1"/>
    <col min="2071" max="2071" width="11.140625" style="493" bestFit="1" customWidth="1"/>
    <col min="2072" max="2073" width="10.5703125" style="493"/>
    <col min="2074" max="2074" width="11.140625" style="493" customWidth="1"/>
    <col min="2075" max="2304" width="10.5703125" style="493"/>
    <col min="2305" max="2312" width="0" style="493" hidden="1" customWidth="1"/>
    <col min="2313" max="2313" width="3.7109375" style="493" customWidth="1"/>
    <col min="2314" max="2314" width="3.85546875" style="493" customWidth="1"/>
    <col min="2315" max="2315" width="3.7109375" style="493" customWidth="1"/>
    <col min="2316" max="2316" width="12.7109375" style="493" customWidth="1"/>
    <col min="2317" max="2317" width="52.7109375" style="493" customWidth="1"/>
    <col min="2318" max="2321" width="0" style="493" hidden="1" customWidth="1"/>
    <col min="2322" max="2322" width="12.28515625" style="493" customWidth="1"/>
    <col min="2323" max="2323" width="6.42578125" style="493" customWidth="1"/>
    <col min="2324" max="2324" width="12.28515625" style="493" customWidth="1"/>
    <col min="2325" max="2325" width="0" style="493" hidden="1" customWidth="1"/>
    <col min="2326" max="2326" width="3.7109375" style="493" customWidth="1"/>
    <col min="2327" max="2327" width="11.140625" style="493" bestFit="1" customWidth="1"/>
    <col min="2328" max="2329" width="10.5703125" style="493"/>
    <col min="2330" max="2330" width="11.140625" style="493" customWidth="1"/>
    <col min="2331" max="2560" width="10.5703125" style="493"/>
    <col min="2561" max="2568" width="0" style="493" hidden="1" customWidth="1"/>
    <col min="2569" max="2569" width="3.7109375" style="493" customWidth="1"/>
    <col min="2570" max="2570" width="3.85546875" style="493" customWidth="1"/>
    <col min="2571" max="2571" width="3.7109375" style="493" customWidth="1"/>
    <col min="2572" max="2572" width="12.7109375" style="493" customWidth="1"/>
    <col min="2573" max="2573" width="52.7109375" style="493" customWidth="1"/>
    <col min="2574" max="2577" width="0" style="493" hidden="1" customWidth="1"/>
    <col min="2578" max="2578" width="12.28515625" style="493" customWidth="1"/>
    <col min="2579" max="2579" width="6.42578125" style="493" customWidth="1"/>
    <col min="2580" max="2580" width="12.28515625" style="493" customWidth="1"/>
    <col min="2581" max="2581" width="0" style="493" hidden="1" customWidth="1"/>
    <col min="2582" max="2582" width="3.7109375" style="493" customWidth="1"/>
    <col min="2583" max="2583" width="11.140625" style="493" bestFit="1" customWidth="1"/>
    <col min="2584" max="2585" width="10.5703125" style="493"/>
    <col min="2586" max="2586" width="11.140625" style="493" customWidth="1"/>
    <col min="2587" max="2816" width="10.5703125" style="493"/>
    <col min="2817" max="2824" width="0" style="493" hidden="1" customWidth="1"/>
    <col min="2825" max="2825" width="3.7109375" style="493" customWidth="1"/>
    <col min="2826" max="2826" width="3.85546875" style="493" customWidth="1"/>
    <col min="2827" max="2827" width="3.7109375" style="493" customWidth="1"/>
    <col min="2828" max="2828" width="12.7109375" style="493" customWidth="1"/>
    <col min="2829" max="2829" width="52.7109375" style="493" customWidth="1"/>
    <col min="2830" max="2833" width="0" style="493" hidden="1" customWidth="1"/>
    <col min="2834" max="2834" width="12.28515625" style="493" customWidth="1"/>
    <col min="2835" max="2835" width="6.42578125" style="493" customWidth="1"/>
    <col min="2836" max="2836" width="12.28515625" style="493" customWidth="1"/>
    <col min="2837" max="2837" width="0" style="493" hidden="1" customWidth="1"/>
    <col min="2838" max="2838" width="3.7109375" style="493" customWidth="1"/>
    <col min="2839" max="2839" width="11.140625" style="493" bestFit="1" customWidth="1"/>
    <col min="2840" max="2841" width="10.5703125" style="493"/>
    <col min="2842" max="2842" width="11.140625" style="493" customWidth="1"/>
    <col min="2843" max="3072" width="10.5703125" style="493"/>
    <col min="3073" max="3080" width="0" style="493" hidden="1" customWidth="1"/>
    <col min="3081" max="3081" width="3.7109375" style="493" customWidth="1"/>
    <col min="3082" max="3082" width="3.85546875" style="493" customWidth="1"/>
    <col min="3083" max="3083" width="3.7109375" style="493" customWidth="1"/>
    <col min="3084" max="3084" width="12.7109375" style="493" customWidth="1"/>
    <col min="3085" max="3085" width="52.7109375" style="493" customWidth="1"/>
    <col min="3086" max="3089" width="0" style="493" hidden="1" customWidth="1"/>
    <col min="3090" max="3090" width="12.28515625" style="493" customWidth="1"/>
    <col min="3091" max="3091" width="6.42578125" style="493" customWidth="1"/>
    <col min="3092" max="3092" width="12.28515625" style="493" customWidth="1"/>
    <col min="3093" max="3093" width="0" style="493" hidden="1" customWidth="1"/>
    <col min="3094" max="3094" width="3.7109375" style="493" customWidth="1"/>
    <col min="3095" max="3095" width="11.140625" style="493" bestFit="1" customWidth="1"/>
    <col min="3096" max="3097" width="10.5703125" style="493"/>
    <col min="3098" max="3098" width="11.140625" style="493" customWidth="1"/>
    <col min="3099" max="3328" width="10.5703125" style="493"/>
    <col min="3329" max="3336" width="0" style="493" hidden="1" customWidth="1"/>
    <col min="3337" max="3337" width="3.7109375" style="493" customWidth="1"/>
    <col min="3338" max="3338" width="3.85546875" style="493" customWidth="1"/>
    <col min="3339" max="3339" width="3.7109375" style="493" customWidth="1"/>
    <col min="3340" max="3340" width="12.7109375" style="493" customWidth="1"/>
    <col min="3341" max="3341" width="52.7109375" style="493" customWidth="1"/>
    <col min="3342" max="3345" width="0" style="493" hidden="1" customWidth="1"/>
    <col min="3346" max="3346" width="12.28515625" style="493" customWidth="1"/>
    <col min="3347" max="3347" width="6.42578125" style="493" customWidth="1"/>
    <col min="3348" max="3348" width="12.28515625" style="493" customWidth="1"/>
    <col min="3349" max="3349" width="0" style="493" hidden="1" customWidth="1"/>
    <col min="3350" max="3350" width="3.7109375" style="493" customWidth="1"/>
    <col min="3351" max="3351" width="11.140625" style="493" bestFit="1" customWidth="1"/>
    <col min="3352" max="3353" width="10.5703125" style="493"/>
    <col min="3354" max="3354" width="11.140625" style="493" customWidth="1"/>
    <col min="3355" max="3584" width="10.5703125" style="493"/>
    <col min="3585" max="3592" width="0" style="493" hidden="1" customWidth="1"/>
    <col min="3593" max="3593" width="3.7109375" style="493" customWidth="1"/>
    <col min="3594" max="3594" width="3.85546875" style="493" customWidth="1"/>
    <col min="3595" max="3595" width="3.7109375" style="493" customWidth="1"/>
    <col min="3596" max="3596" width="12.7109375" style="493" customWidth="1"/>
    <col min="3597" max="3597" width="52.7109375" style="493" customWidth="1"/>
    <col min="3598" max="3601" width="0" style="493" hidden="1" customWidth="1"/>
    <col min="3602" max="3602" width="12.28515625" style="493" customWidth="1"/>
    <col min="3603" max="3603" width="6.42578125" style="493" customWidth="1"/>
    <col min="3604" max="3604" width="12.28515625" style="493" customWidth="1"/>
    <col min="3605" max="3605" width="0" style="493" hidden="1" customWidth="1"/>
    <col min="3606" max="3606" width="3.7109375" style="493" customWidth="1"/>
    <col min="3607" max="3607" width="11.140625" style="493" bestFit="1" customWidth="1"/>
    <col min="3608" max="3609" width="10.5703125" style="493"/>
    <col min="3610" max="3610" width="11.140625" style="493" customWidth="1"/>
    <col min="3611" max="3840" width="10.5703125" style="493"/>
    <col min="3841" max="3848" width="0" style="493" hidden="1" customWidth="1"/>
    <col min="3849" max="3849" width="3.7109375" style="493" customWidth="1"/>
    <col min="3850" max="3850" width="3.85546875" style="493" customWidth="1"/>
    <col min="3851" max="3851" width="3.7109375" style="493" customWidth="1"/>
    <col min="3852" max="3852" width="12.7109375" style="493" customWidth="1"/>
    <col min="3853" max="3853" width="52.7109375" style="493" customWidth="1"/>
    <col min="3854" max="3857" width="0" style="493" hidden="1" customWidth="1"/>
    <col min="3858" max="3858" width="12.28515625" style="493" customWidth="1"/>
    <col min="3859" max="3859" width="6.42578125" style="493" customWidth="1"/>
    <col min="3860" max="3860" width="12.28515625" style="493" customWidth="1"/>
    <col min="3861" max="3861" width="0" style="493" hidden="1" customWidth="1"/>
    <col min="3862" max="3862" width="3.7109375" style="493" customWidth="1"/>
    <col min="3863" max="3863" width="11.140625" style="493" bestFit="1" customWidth="1"/>
    <col min="3864" max="3865" width="10.5703125" style="493"/>
    <col min="3866" max="3866" width="11.140625" style="493" customWidth="1"/>
    <col min="3867" max="4096" width="10.5703125" style="493"/>
    <col min="4097" max="4104" width="0" style="493" hidden="1" customWidth="1"/>
    <col min="4105" max="4105" width="3.7109375" style="493" customWidth="1"/>
    <col min="4106" max="4106" width="3.85546875" style="493" customWidth="1"/>
    <col min="4107" max="4107" width="3.7109375" style="493" customWidth="1"/>
    <col min="4108" max="4108" width="12.7109375" style="493" customWidth="1"/>
    <col min="4109" max="4109" width="52.7109375" style="493" customWidth="1"/>
    <col min="4110" max="4113" width="0" style="493" hidden="1" customWidth="1"/>
    <col min="4114" max="4114" width="12.28515625" style="493" customWidth="1"/>
    <col min="4115" max="4115" width="6.42578125" style="493" customWidth="1"/>
    <col min="4116" max="4116" width="12.28515625" style="493" customWidth="1"/>
    <col min="4117" max="4117" width="0" style="493" hidden="1" customWidth="1"/>
    <col min="4118" max="4118" width="3.7109375" style="493" customWidth="1"/>
    <col min="4119" max="4119" width="11.140625" style="493" bestFit="1" customWidth="1"/>
    <col min="4120" max="4121" width="10.5703125" style="493"/>
    <col min="4122" max="4122" width="11.140625" style="493" customWidth="1"/>
    <col min="4123" max="4352" width="10.5703125" style="493"/>
    <col min="4353" max="4360" width="0" style="493" hidden="1" customWidth="1"/>
    <col min="4361" max="4361" width="3.7109375" style="493" customWidth="1"/>
    <col min="4362" max="4362" width="3.85546875" style="493" customWidth="1"/>
    <col min="4363" max="4363" width="3.7109375" style="493" customWidth="1"/>
    <col min="4364" max="4364" width="12.7109375" style="493" customWidth="1"/>
    <col min="4365" max="4365" width="52.7109375" style="493" customWidth="1"/>
    <col min="4366" max="4369" width="0" style="493" hidden="1" customWidth="1"/>
    <col min="4370" max="4370" width="12.28515625" style="493" customWidth="1"/>
    <col min="4371" max="4371" width="6.42578125" style="493" customWidth="1"/>
    <col min="4372" max="4372" width="12.28515625" style="493" customWidth="1"/>
    <col min="4373" max="4373" width="0" style="493" hidden="1" customWidth="1"/>
    <col min="4374" max="4374" width="3.7109375" style="493" customWidth="1"/>
    <col min="4375" max="4375" width="11.140625" style="493" bestFit="1" customWidth="1"/>
    <col min="4376" max="4377" width="10.5703125" style="493"/>
    <col min="4378" max="4378" width="11.140625" style="493" customWidth="1"/>
    <col min="4379" max="4608" width="10.5703125" style="493"/>
    <col min="4609" max="4616" width="0" style="493" hidden="1" customWidth="1"/>
    <col min="4617" max="4617" width="3.7109375" style="493" customWidth="1"/>
    <col min="4618" max="4618" width="3.85546875" style="493" customWidth="1"/>
    <col min="4619" max="4619" width="3.7109375" style="493" customWidth="1"/>
    <col min="4620" max="4620" width="12.7109375" style="493" customWidth="1"/>
    <col min="4621" max="4621" width="52.7109375" style="493" customWidth="1"/>
    <col min="4622" max="4625" width="0" style="493" hidden="1" customWidth="1"/>
    <col min="4626" max="4626" width="12.28515625" style="493" customWidth="1"/>
    <col min="4627" max="4627" width="6.42578125" style="493" customWidth="1"/>
    <col min="4628" max="4628" width="12.28515625" style="493" customWidth="1"/>
    <col min="4629" max="4629" width="0" style="493" hidden="1" customWidth="1"/>
    <col min="4630" max="4630" width="3.7109375" style="493" customWidth="1"/>
    <col min="4631" max="4631" width="11.140625" style="493" bestFit="1" customWidth="1"/>
    <col min="4632" max="4633" width="10.5703125" style="493"/>
    <col min="4634" max="4634" width="11.140625" style="493" customWidth="1"/>
    <col min="4635" max="4864" width="10.5703125" style="493"/>
    <col min="4865" max="4872" width="0" style="493" hidden="1" customWidth="1"/>
    <col min="4873" max="4873" width="3.7109375" style="493" customWidth="1"/>
    <col min="4874" max="4874" width="3.85546875" style="493" customWidth="1"/>
    <col min="4875" max="4875" width="3.7109375" style="493" customWidth="1"/>
    <col min="4876" max="4876" width="12.7109375" style="493" customWidth="1"/>
    <col min="4877" max="4877" width="52.7109375" style="493" customWidth="1"/>
    <col min="4878" max="4881" width="0" style="493" hidden="1" customWidth="1"/>
    <col min="4882" max="4882" width="12.28515625" style="493" customWidth="1"/>
    <col min="4883" max="4883" width="6.42578125" style="493" customWidth="1"/>
    <col min="4884" max="4884" width="12.28515625" style="493" customWidth="1"/>
    <col min="4885" max="4885" width="0" style="493" hidden="1" customWidth="1"/>
    <col min="4886" max="4886" width="3.7109375" style="493" customWidth="1"/>
    <col min="4887" max="4887" width="11.140625" style="493" bestFit="1" customWidth="1"/>
    <col min="4888" max="4889" width="10.5703125" style="493"/>
    <col min="4890" max="4890" width="11.140625" style="493" customWidth="1"/>
    <col min="4891" max="5120" width="10.5703125" style="493"/>
    <col min="5121" max="5128" width="0" style="493" hidden="1" customWidth="1"/>
    <col min="5129" max="5129" width="3.7109375" style="493" customWidth="1"/>
    <col min="5130" max="5130" width="3.85546875" style="493" customWidth="1"/>
    <col min="5131" max="5131" width="3.7109375" style="493" customWidth="1"/>
    <col min="5132" max="5132" width="12.7109375" style="493" customWidth="1"/>
    <col min="5133" max="5133" width="52.7109375" style="493" customWidth="1"/>
    <col min="5134" max="5137" width="0" style="493" hidden="1" customWidth="1"/>
    <col min="5138" max="5138" width="12.28515625" style="493" customWidth="1"/>
    <col min="5139" max="5139" width="6.42578125" style="493" customWidth="1"/>
    <col min="5140" max="5140" width="12.28515625" style="493" customWidth="1"/>
    <col min="5141" max="5141" width="0" style="493" hidden="1" customWidth="1"/>
    <col min="5142" max="5142" width="3.7109375" style="493" customWidth="1"/>
    <col min="5143" max="5143" width="11.140625" style="493" bestFit="1" customWidth="1"/>
    <col min="5144" max="5145" width="10.5703125" style="493"/>
    <col min="5146" max="5146" width="11.140625" style="493" customWidth="1"/>
    <col min="5147" max="5376" width="10.5703125" style="493"/>
    <col min="5377" max="5384" width="0" style="493" hidden="1" customWidth="1"/>
    <col min="5385" max="5385" width="3.7109375" style="493" customWidth="1"/>
    <col min="5386" max="5386" width="3.85546875" style="493" customWidth="1"/>
    <col min="5387" max="5387" width="3.7109375" style="493" customWidth="1"/>
    <col min="5388" max="5388" width="12.7109375" style="493" customWidth="1"/>
    <col min="5389" max="5389" width="52.7109375" style="493" customWidth="1"/>
    <col min="5390" max="5393" width="0" style="493" hidden="1" customWidth="1"/>
    <col min="5394" max="5394" width="12.28515625" style="493" customWidth="1"/>
    <col min="5395" max="5395" width="6.42578125" style="493" customWidth="1"/>
    <col min="5396" max="5396" width="12.28515625" style="493" customWidth="1"/>
    <col min="5397" max="5397" width="0" style="493" hidden="1" customWidth="1"/>
    <col min="5398" max="5398" width="3.7109375" style="493" customWidth="1"/>
    <col min="5399" max="5399" width="11.140625" style="493" bestFit="1" customWidth="1"/>
    <col min="5400" max="5401" width="10.5703125" style="493"/>
    <col min="5402" max="5402" width="11.140625" style="493" customWidth="1"/>
    <col min="5403" max="5632" width="10.5703125" style="493"/>
    <col min="5633" max="5640" width="0" style="493" hidden="1" customWidth="1"/>
    <col min="5641" max="5641" width="3.7109375" style="493" customWidth="1"/>
    <col min="5642" max="5642" width="3.85546875" style="493" customWidth="1"/>
    <col min="5643" max="5643" width="3.7109375" style="493" customWidth="1"/>
    <col min="5644" max="5644" width="12.7109375" style="493" customWidth="1"/>
    <col min="5645" max="5645" width="52.7109375" style="493" customWidth="1"/>
    <col min="5646" max="5649" width="0" style="493" hidden="1" customWidth="1"/>
    <col min="5650" max="5650" width="12.28515625" style="493" customWidth="1"/>
    <col min="5651" max="5651" width="6.42578125" style="493" customWidth="1"/>
    <col min="5652" max="5652" width="12.28515625" style="493" customWidth="1"/>
    <col min="5653" max="5653" width="0" style="493" hidden="1" customWidth="1"/>
    <col min="5654" max="5654" width="3.7109375" style="493" customWidth="1"/>
    <col min="5655" max="5655" width="11.140625" style="493" bestFit="1" customWidth="1"/>
    <col min="5656" max="5657" width="10.5703125" style="493"/>
    <col min="5658" max="5658" width="11.140625" style="493" customWidth="1"/>
    <col min="5659" max="5888" width="10.5703125" style="493"/>
    <col min="5889" max="5896" width="0" style="493" hidden="1" customWidth="1"/>
    <col min="5897" max="5897" width="3.7109375" style="493" customWidth="1"/>
    <col min="5898" max="5898" width="3.85546875" style="493" customWidth="1"/>
    <col min="5899" max="5899" width="3.7109375" style="493" customWidth="1"/>
    <col min="5900" max="5900" width="12.7109375" style="493" customWidth="1"/>
    <col min="5901" max="5901" width="52.7109375" style="493" customWidth="1"/>
    <col min="5902" max="5905" width="0" style="493" hidden="1" customWidth="1"/>
    <col min="5906" max="5906" width="12.28515625" style="493" customWidth="1"/>
    <col min="5907" max="5907" width="6.42578125" style="493" customWidth="1"/>
    <col min="5908" max="5908" width="12.28515625" style="493" customWidth="1"/>
    <col min="5909" max="5909" width="0" style="493" hidden="1" customWidth="1"/>
    <col min="5910" max="5910" width="3.7109375" style="493" customWidth="1"/>
    <col min="5911" max="5911" width="11.140625" style="493" bestFit="1" customWidth="1"/>
    <col min="5912" max="5913" width="10.5703125" style="493"/>
    <col min="5914" max="5914" width="11.140625" style="493" customWidth="1"/>
    <col min="5915" max="6144" width="10.5703125" style="493"/>
    <col min="6145" max="6152" width="0" style="493" hidden="1" customWidth="1"/>
    <col min="6153" max="6153" width="3.7109375" style="493" customWidth="1"/>
    <col min="6154" max="6154" width="3.85546875" style="493" customWidth="1"/>
    <col min="6155" max="6155" width="3.7109375" style="493" customWidth="1"/>
    <col min="6156" max="6156" width="12.7109375" style="493" customWidth="1"/>
    <col min="6157" max="6157" width="52.7109375" style="493" customWidth="1"/>
    <col min="6158" max="6161" width="0" style="493" hidden="1" customWidth="1"/>
    <col min="6162" max="6162" width="12.28515625" style="493" customWidth="1"/>
    <col min="6163" max="6163" width="6.42578125" style="493" customWidth="1"/>
    <col min="6164" max="6164" width="12.28515625" style="493" customWidth="1"/>
    <col min="6165" max="6165" width="0" style="493" hidden="1" customWidth="1"/>
    <col min="6166" max="6166" width="3.7109375" style="493" customWidth="1"/>
    <col min="6167" max="6167" width="11.140625" style="493" bestFit="1" customWidth="1"/>
    <col min="6168" max="6169" width="10.5703125" style="493"/>
    <col min="6170" max="6170" width="11.140625" style="493" customWidth="1"/>
    <col min="6171" max="6400" width="10.5703125" style="493"/>
    <col min="6401" max="6408" width="0" style="493" hidden="1" customWidth="1"/>
    <col min="6409" max="6409" width="3.7109375" style="493" customWidth="1"/>
    <col min="6410" max="6410" width="3.85546875" style="493" customWidth="1"/>
    <col min="6411" max="6411" width="3.7109375" style="493" customWidth="1"/>
    <col min="6412" max="6412" width="12.7109375" style="493" customWidth="1"/>
    <col min="6413" max="6413" width="52.7109375" style="493" customWidth="1"/>
    <col min="6414" max="6417" width="0" style="493" hidden="1" customWidth="1"/>
    <col min="6418" max="6418" width="12.28515625" style="493" customWidth="1"/>
    <col min="6419" max="6419" width="6.42578125" style="493" customWidth="1"/>
    <col min="6420" max="6420" width="12.28515625" style="493" customWidth="1"/>
    <col min="6421" max="6421" width="0" style="493" hidden="1" customWidth="1"/>
    <col min="6422" max="6422" width="3.7109375" style="493" customWidth="1"/>
    <col min="6423" max="6423" width="11.140625" style="493" bestFit="1" customWidth="1"/>
    <col min="6424" max="6425" width="10.5703125" style="493"/>
    <col min="6426" max="6426" width="11.140625" style="493" customWidth="1"/>
    <col min="6427" max="6656" width="10.5703125" style="493"/>
    <col min="6657" max="6664" width="0" style="493" hidden="1" customWidth="1"/>
    <col min="6665" max="6665" width="3.7109375" style="493" customWidth="1"/>
    <col min="6666" max="6666" width="3.85546875" style="493" customWidth="1"/>
    <col min="6667" max="6667" width="3.7109375" style="493" customWidth="1"/>
    <col min="6668" max="6668" width="12.7109375" style="493" customWidth="1"/>
    <col min="6669" max="6669" width="52.7109375" style="493" customWidth="1"/>
    <col min="6670" max="6673" width="0" style="493" hidden="1" customWidth="1"/>
    <col min="6674" max="6674" width="12.28515625" style="493" customWidth="1"/>
    <col min="6675" max="6675" width="6.42578125" style="493" customWidth="1"/>
    <col min="6676" max="6676" width="12.28515625" style="493" customWidth="1"/>
    <col min="6677" max="6677" width="0" style="493" hidden="1" customWidth="1"/>
    <col min="6678" max="6678" width="3.7109375" style="493" customWidth="1"/>
    <col min="6679" max="6679" width="11.140625" style="493" bestFit="1" customWidth="1"/>
    <col min="6680" max="6681" width="10.5703125" style="493"/>
    <col min="6682" max="6682" width="11.140625" style="493" customWidth="1"/>
    <col min="6683" max="6912" width="10.5703125" style="493"/>
    <col min="6913" max="6920" width="0" style="493" hidden="1" customWidth="1"/>
    <col min="6921" max="6921" width="3.7109375" style="493" customWidth="1"/>
    <col min="6922" max="6922" width="3.85546875" style="493" customWidth="1"/>
    <col min="6923" max="6923" width="3.7109375" style="493" customWidth="1"/>
    <col min="6924" max="6924" width="12.7109375" style="493" customWidth="1"/>
    <col min="6925" max="6925" width="52.7109375" style="493" customWidth="1"/>
    <col min="6926" max="6929" width="0" style="493" hidden="1" customWidth="1"/>
    <col min="6930" max="6930" width="12.28515625" style="493" customWidth="1"/>
    <col min="6931" max="6931" width="6.42578125" style="493" customWidth="1"/>
    <col min="6932" max="6932" width="12.28515625" style="493" customWidth="1"/>
    <col min="6933" max="6933" width="0" style="493" hidden="1" customWidth="1"/>
    <col min="6934" max="6934" width="3.7109375" style="493" customWidth="1"/>
    <col min="6935" max="6935" width="11.140625" style="493" bestFit="1" customWidth="1"/>
    <col min="6936" max="6937" width="10.5703125" style="493"/>
    <col min="6938" max="6938" width="11.140625" style="493" customWidth="1"/>
    <col min="6939" max="7168" width="10.5703125" style="493"/>
    <col min="7169" max="7176" width="0" style="493" hidden="1" customWidth="1"/>
    <col min="7177" max="7177" width="3.7109375" style="493" customWidth="1"/>
    <col min="7178" max="7178" width="3.85546875" style="493" customWidth="1"/>
    <col min="7179" max="7179" width="3.7109375" style="493" customWidth="1"/>
    <col min="7180" max="7180" width="12.7109375" style="493" customWidth="1"/>
    <col min="7181" max="7181" width="52.7109375" style="493" customWidth="1"/>
    <col min="7182" max="7185" width="0" style="493" hidden="1" customWidth="1"/>
    <col min="7186" max="7186" width="12.28515625" style="493" customWidth="1"/>
    <col min="7187" max="7187" width="6.42578125" style="493" customWidth="1"/>
    <col min="7188" max="7188" width="12.28515625" style="493" customWidth="1"/>
    <col min="7189" max="7189" width="0" style="493" hidden="1" customWidth="1"/>
    <col min="7190" max="7190" width="3.7109375" style="493" customWidth="1"/>
    <col min="7191" max="7191" width="11.140625" style="493" bestFit="1" customWidth="1"/>
    <col min="7192" max="7193" width="10.5703125" style="493"/>
    <col min="7194" max="7194" width="11.140625" style="493" customWidth="1"/>
    <col min="7195" max="7424" width="10.5703125" style="493"/>
    <col min="7425" max="7432" width="0" style="493" hidden="1" customWidth="1"/>
    <col min="7433" max="7433" width="3.7109375" style="493" customWidth="1"/>
    <col min="7434" max="7434" width="3.85546875" style="493" customWidth="1"/>
    <col min="7435" max="7435" width="3.7109375" style="493" customWidth="1"/>
    <col min="7436" max="7436" width="12.7109375" style="493" customWidth="1"/>
    <col min="7437" max="7437" width="52.7109375" style="493" customWidth="1"/>
    <col min="7438" max="7441" width="0" style="493" hidden="1" customWidth="1"/>
    <col min="7442" max="7442" width="12.28515625" style="493" customWidth="1"/>
    <col min="7443" max="7443" width="6.42578125" style="493" customWidth="1"/>
    <col min="7444" max="7444" width="12.28515625" style="493" customWidth="1"/>
    <col min="7445" max="7445" width="0" style="493" hidden="1" customWidth="1"/>
    <col min="7446" max="7446" width="3.7109375" style="493" customWidth="1"/>
    <col min="7447" max="7447" width="11.140625" style="493" bestFit="1" customWidth="1"/>
    <col min="7448" max="7449" width="10.5703125" style="493"/>
    <col min="7450" max="7450" width="11.140625" style="493" customWidth="1"/>
    <col min="7451" max="7680" width="10.5703125" style="493"/>
    <col min="7681" max="7688" width="0" style="493" hidden="1" customWidth="1"/>
    <col min="7689" max="7689" width="3.7109375" style="493" customWidth="1"/>
    <col min="7690" max="7690" width="3.85546875" style="493" customWidth="1"/>
    <col min="7691" max="7691" width="3.7109375" style="493" customWidth="1"/>
    <col min="7692" max="7692" width="12.7109375" style="493" customWidth="1"/>
    <col min="7693" max="7693" width="52.7109375" style="493" customWidth="1"/>
    <col min="7694" max="7697" width="0" style="493" hidden="1" customWidth="1"/>
    <col min="7698" max="7698" width="12.28515625" style="493" customWidth="1"/>
    <col min="7699" max="7699" width="6.42578125" style="493" customWidth="1"/>
    <col min="7700" max="7700" width="12.28515625" style="493" customWidth="1"/>
    <col min="7701" max="7701" width="0" style="493" hidden="1" customWidth="1"/>
    <col min="7702" max="7702" width="3.7109375" style="493" customWidth="1"/>
    <col min="7703" max="7703" width="11.140625" style="493" bestFit="1" customWidth="1"/>
    <col min="7704" max="7705" width="10.5703125" style="493"/>
    <col min="7706" max="7706" width="11.140625" style="493" customWidth="1"/>
    <col min="7707" max="7936" width="10.5703125" style="493"/>
    <col min="7937" max="7944" width="0" style="493" hidden="1" customWidth="1"/>
    <col min="7945" max="7945" width="3.7109375" style="493" customWidth="1"/>
    <col min="7946" max="7946" width="3.85546875" style="493" customWidth="1"/>
    <col min="7947" max="7947" width="3.7109375" style="493" customWidth="1"/>
    <col min="7948" max="7948" width="12.7109375" style="493" customWidth="1"/>
    <col min="7949" max="7949" width="52.7109375" style="493" customWidth="1"/>
    <col min="7950" max="7953" width="0" style="493" hidden="1" customWidth="1"/>
    <col min="7954" max="7954" width="12.28515625" style="493" customWidth="1"/>
    <col min="7955" max="7955" width="6.42578125" style="493" customWidth="1"/>
    <col min="7956" max="7956" width="12.28515625" style="493" customWidth="1"/>
    <col min="7957" max="7957" width="0" style="493" hidden="1" customWidth="1"/>
    <col min="7958" max="7958" width="3.7109375" style="493" customWidth="1"/>
    <col min="7959" max="7959" width="11.140625" style="493" bestFit="1" customWidth="1"/>
    <col min="7960" max="7961" width="10.5703125" style="493"/>
    <col min="7962" max="7962" width="11.140625" style="493" customWidth="1"/>
    <col min="7963" max="8192" width="10.5703125" style="493"/>
    <col min="8193" max="8200" width="0" style="493" hidden="1" customWidth="1"/>
    <col min="8201" max="8201" width="3.7109375" style="493" customWidth="1"/>
    <col min="8202" max="8202" width="3.85546875" style="493" customWidth="1"/>
    <col min="8203" max="8203" width="3.7109375" style="493" customWidth="1"/>
    <col min="8204" max="8204" width="12.7109375" style="493" customWidth="1"/>
    <col min="8205" max="8205" width="52.7109375" style="493" customWidth="1"/>
    <col min="8206" max="8209" width="0" style="493" hidden="1" customWidth="1"/>
    <col min="8210" max="8210" width="12.28515625" style="493" customWidth="1"/>
    <col min="8211" max="8211" width="6.42578125" style="493" customWidth="1"/>
    <col min="8212" max="8212" width="12.28515625" style="493" customWidth="1"/>
    <col min="8213" max="8213" width="0" style="493" hidden="1" customWidth="1"/>
    <col min="8214" max="8214" width="3.7109375" style="493" customWidth="1"/>
    <col min="8215" max="8215" width="11.140625" style="493" bestFit="1" customWidth="1"/>
    <col min="8216" max="8217" width="10.5703125" style="493"/>
    <col min="8218" max="8218" width="11.140625" style="493" customWidth="1"/>
    <col min="8219" max="8448" width="10.5703125" style="493"/>
    <col min="8449" max="8456" width="0" style="493" hidden="1" customWidth="1"/>
    <col min="8457" max="8457" width="3.7109375" style="493" customWidth="1"/>
    <col min="8458" max="8458" width="3.85546875" style="493" customWidth="1"/>
    <col min="8459" max="8459" width="3.7109375" style="493" customWidth="1"/>
    <col min="8460" max="8460" width="12.7109375" style="493" customWidth="1"/>
    <col min="8461" max="8461" width="52.7109375" style="493" customWidth="1"/>
    <col min="8462" max="8465" width="0" style="493" hidden="1" customWidth="1"/>
    <col min="8466" max="8466" width="12.28515625" style="493" customWidth="1"/>
    <col min="8467" max="8467" width="6.42578125" style="493" customWidth="1"/>
    <col min="8468" max="8468" width="12.28515625" style="493" customWidth="1"/>
    <col min="8469" max="8469" width="0" style="493" hidden="1" customWidth="1"/>
    <col min="8470" max="8470" width="3.7109375" style="493" customWidth="1"/>
    <col min="8471" max="8471" width="11.140625" style="493" bestFit="1" customWidth="1"/>
    <col min="8472" max="8473" width="10.5703125" style="493"/>
    <col min="8474" max="8474" width="11.140625" style="493" customWidth="1"/>
    <col min="8475" max="8704" width="10.5703125" style="493"/>
    <col min="8705" max="8712" width="0" style="493" hidden="1" customWidth="1"/>
    <col min="8713" max="8713" width="3.7109375" style="493" customWidth="1"/>
    <col min="8714" max="8714" width="3.85546875" style="493" customWidth="1"/>
    <col min="8715" max="8715" width="3.7109375" style="493" customWidth="1"/>
    <col min="8716" max="8716" width="12.7109375" style="493" customWidth="1"/>
    <col min="8717" max="8717" width="52.7109375" style="493" customWidth="1"/>
    <col min="8718" max="8721" width="0" style="493" hidden="1" customWidth="1"/>
    <col min="8722" max="8722" width="12.28515625" style="493" customWidth="1"/>
    <col min="8723" max="8723" width="6.42578125" style="493" customWidth="1"/>
    <col min="8724" max="8724" width="12.28515625" style="493" customWidth="1"/>
    <col min="8725" max="8725" width="0" style="493" hidden="1" customWidth="1"/>
    <col min="8726" max="8726" width="3.7109375" style="493" customWidth="1"/>
    <col min="8727" max="8727" width="11.140625" style="493" bestFit="1" customWidth="1"/>
    <col min="8728" max="8729" width="10.5703125" style="493"/>
    <col min="8730" max="8730" width="11.140625" style="493" customWidth="1"/>
    <col min="8731" max="8960" width="10.5703125" style="493"/>
    <col min="8961" max="8968" width="0" style="493" hidden="1" customWidth="1"/>
    <col min="8969" max="8969" width="3.7109375" style="493" customWidth="1"/>
    <col min="8970" max="8970" width="3.85546875" style="493" customWidth="1"/>
    <col min="8971" max="8971" width="3.7109375" style="493" customWidth="1"/>
    <col min="8972" max="8972" width="12.7109375" style="493" customWidth="1"/>
    <col min="8973" max="8973" width="52.7109375" style="493" customWidth="1"/>
    <col min="8974" max="8977" width="0" style="493" hidden="1" customWidth="1"/>
    <col min="8978" max="8978" width="12.28515625" style="493" customWidth="1"/>
    <col min="8979" max="8979" width="6.42578125" style="493" customWidth="1"/>
    <col min="8980" max="8980" width="12.28515625" style="493" customWidth="1"/>
    <col min="8981" max="8981" width="0" style="493" hidden="1" customWidth="1"/>
    <col min="8982" max="8982" width="3.7109375" style="493" customWidth="1"/>
    <col min="8983" max="8983" width="11.140625" style="493" bestFit="1" customWidth="1"/>
    <col min="8984" max="8985" width="10.5703125" style="493"/>
    <col min="8986" max="8986" width="11.140625" style="493" customWidth="1"/>
    <col min="8987" max="9216" width="10.5703125" style="493"/>
    <col min="9217" max="9224" width="0" style="493" hidden="1" customWidth="1"/>
    <col min="9225" max="9225" width="3.7109375" style="493" customWidth="1"/>
    <col min="9226" max="9226" width="3.85546875" style="493" customWidth="1"/>
    <col min="9227" max="9227" width="3.7109375" style="493" customWidth="1"/>
    <col min="9228" max="9228" width="12.7109375" style="493" customWidth="1"/>
    <col min="9229" max="9229" width="52.7109375" style="493" customWidth="1"/>
    <col min="9230" max="9233" width="0" style="493" hidden="1" customWidth="1"/>
    <col min="9234" max="9234" width="12.28515625" style="493" customWidth="1"/>
    <col min="9235" max="9235" width="6.42578125" style="493" customWidth="1"/>
    <col min="9236" max="9236" width="12.28515625" style="493" customWidth="1"/>
    <col min="9237" max="9237" width="0" style="493" hidden="1" customWidth="1"/>
    <col min="9238" max="9238" width="3.7109375" style="493" customWidth="1"/>
    <col min="9239" max="9239" width="11.140625" style="493" bestFit="1" customWidth="1"/>
    <col min="9240" max="9241" width="10.5703125" style="493"/>
    <col min="9242" max="9242" width="11.140625" style="493" customWidth="1"/>
    <col min="9243" max="9472" width="10.5703125" style="493"/>
    <col min="9473" max="9480" width="0" style="493" hidden="1" customWidth="1"/>
    <col min="9481" max="9481" width="3.7109375" style="493" customWidth="1"/>
    <col min="9482" max="9482" width="3.85546875" style="493" customWidth="1"/>
    <col min="9483" max="9483" width="3.7109375" style="493" customWidth="1"/>
    <col min="9484" max="9484" width="12.7109375" style="493" customWidth="1"/>
    <col min="9485" max="9485" width="52.7109375" style="493" customWidth="1"/>
    <col min="9486" max="9489" width="0" style="493" hidden="1" customWidth="1"/>
    <col min="9490" max="9490" width="12.28515625" style="493" customWidth="1"/>
    <col min="9491" max="9491" width="6.42578125" style="493" customWidth="1"/>
    <col min="9492" max="9492" width="12.28515625" style="493" customWidth="1"/>
    <col min="9493" max="9493" width="0" style="493" hidden="1" customWidth="1"/>
    <col min="9494" max="9494" width="3.7109375" style="493" customWidth="1"/>
    <col min="9495" max="9495" width="11.140625" style="493" bestFit="1" customWidth="1"/>
    <col min="9496" max="9497" width="10.5703125" style="493"/>
    <col min="9498" max="9498" width="11.140625" style="493" customWidth="1"/>
    <col min="9499" max="9728" width="10.5703125" style="493"/>
    <col min="9729" max="9736" width="0" style="493" hidden="1" customWidth="1"/>
    <col min="9737" max="9737" width="3.7109375" style="493" customWidth="1"/>
    <col min="9738" max="9738" width="3.85546875" style="493" customWidth="1"/>
    <col min="9739" max="9739" width="3.7109375" style="493" customWidth="1"/>
    <col min="9740" max="9740" width="12.7109375" style="493" customWidth="1"/>
    <col min="9741" max="9741" width="52.7109375" style="493" customWidth="1"/>
    <col min="9742" max="9745" width="0" style="493" hidden="1" customWidth="1"/>
    <col min="9746" max="9746" width="12.28515625" style="493" customWidth="1"/>
    <col min="9747" max="9747" width="6.42578125" style="493" customWidth="1"/>
    <col min="9748" max="9748" width="12.28515625" style="493" customWidth="1"/>
    <col min="9749" max="9749" width="0" style="493" hidden="1" customWidth="1"/>
    <col min="9750" max="9750" width="3.7109375" style="493" customWidth="1"/>
    <col min="9751" max="9751" width="11.140625" style="493" bestFit="1" customWidth="1"/>
    <col min="9752" max="9753" width="10.5703125" style="493"/>
    <col min="9754" max="9754" width="11.140625" style="493" customWidth="1"/>
    <col min="9755" max="9984" width="10.5703125" style="493"/>
    <col min="9985" max="9992" width="0" style="493" hidden="1" customWidth="1"/>
    <col min="9993" max="9993" width="3.7109375" style="493" customWidth="1"/>
    <col min="9994" max="9994" width="3.85546875" style="493" customWidth="1"/>
    <col min="9995" max="9995" width="3.7109375" style="493" customWidth="1"/>
    <col min="9996" max="9996" width="12.7109375" style="493" customWidth="1"/>
    <col min="9997" max="9997" width="52.7109375" style="493" customWidth="1"/>
    <col min="9998" max="10001" width="0" style="493" hidden="1" customWidth="1"/>
    <col min="10002" max="10002" width="12.28515625" style="493" customWidth="1"/>
    <col min="10003" max="10003" width="6.42578125" style="493" customWidth="1"/>
    <col min="10004" max="10004" width="12.28515625" style="493" customWidth="1"/>
    <col min="10005" max="10005" width="0" style="493" hidden="1" customWidth="1"/>
    <col min="10006" max="10006" width="3.7109375" style="493" customWidth="1"/>
    <col min="10007" max="10007" width="11.140625" style="493" bestFit="1" customWidth="1"/>
    <col min="10008" max="10009" width="10.5703125" style="493"/>
    <col min="10010" max="10010" width="11.140625" style="493" customWidth="1"/>
    <col min="10011" max="10240" width="10.5703125" style="493"/>
    <col min="10241" max="10248" width="0" style="493" hidden="1" customWidth="1"/>
    <col min="10249" max="10249" width="3.7109375" style="493" customWidth="1"/>
    <col min="10250" max="10250" width="3.85546875" style="493" customWidth="1"/>
    <col min="10251" max="10251" width="3.7109375" style="493" customWidth="1"/>
    <col min="10252" max="10252" width="12.7109375" style="493" customWidth="1"/>
    <col min="10253" max="10253" width="52.7109375" style="493" customWidth="1"/>
    <col min="10254" max="10257" width="0" style="493" hidden="1" customWidth="1"/>
    <col min="10258" max="10258" width="12.28515625" style="493" customWidth="1"/>
    <col min="10259" max="10259" width="6.42578125" style="493" customWidth="1"/>
    <col min="10260" max="10260" width="12.28515625" style="493" customWidth="1"/>
    <col min="10261" max="10261" width="0" style="493" hidden="1" customWidth="1"/>
    <col min="10262" max="10262" width="3.7109375" style="493" customWidth="1"/>
    <col min="10263" max="10263" width="11.140625" style="493" bestFit="1" customWidth="1"/>
    <col min="10264" max="10265" width="10.5703125" style="493"/>
    <col min="10266" max="10266" width="11.140625" style="493" customWidth="1"/>
    <col min="10267" max="10496" width="10.5703125" style="493"/>
    <col min="10497" max="10504" width="0" style="493" hidden="1" customWidth="1"/>
    <col min="10505" max="10505" width="3.7109375" style="493" customWidth="1"/>
    <col min="10506" max="10506" width="3.85546875" style="493" customWidth="1"/>
    <col min="10507" max="10507" width="3.7109375" style="493" customWidth="1"/>
    <col min="10508" max="10508" width="12.7109375" style="493" customWidth="1"/>
    <col min="10509" max="10509" width="52.7109375" style="493" customWidth="1"/>
    <col min="10510" max="10513" width="0" style="493" hidden="1" customWidth="1"/>
    <col min="10514" max="10514" width="12.28515625" style="493" customWidth="1"/>
    <col min="10515" max="10515" width="6.42578125" style="493" customWidth="1"/>
    <col min="10516" max="10516" width="12.28515625" style="493" customWidth="1"/>
    <col min="10517" max="10517" width="0" style="493" hidden="1" customWidth="1"/>
    <col min="10518" max="10518" width="3.7109375" style="493" customWidth="1"/>
    <col min="10519" max="10519" width="11.140625" style="493" bestFit="1" customWidth="1"/>
    <col min="10520" max="10521" width="10.5703125" style="493"/>
    <col min="10522" max="10522" width="11.140625" style="493" customWidth="1"/>
    <col min="10523" max="10752" width="10.5703125" style="493"/>
    <col min="10753" max="10760" width="0" style="493" hidden="1" customWidth="1"/>
    <col min="10761" max="10761" width="3.7109375" style="493" customWidth="1"/>
    <col min="10762" max="10762" width="3.85546875" style="493" customWidth="1"/>
    <col min="10763" max="10763" width="3.7109375" style="493" customWidth="1"/>
    <col min="10764" max="10764" width="12.7109375" style="493" customWidth="1"/>
    <col min="10765" max="10765" width="52.7109375" style="493" customWidth="1"/>
    <col min="10766" max="10769" width="0" style="493" hidden="1" customWidth="1"/>
    <col min="10770" max="10770" width="12.28515625" style="493" customWidth="1"/>
    <col min="10771" max="10771" width="6.42578125" style="493" customWidth="1"/>
    <col min="10772" max="10772" width="12.28515625" style="493" customWidth="1"/>
    <col min="10773" max="10773" width="0" style="493" hidden="1" customWidth="1"/>
    <col min="10774" max="10774" width="3.7109375" style="493" customWidth="1"/>
    <col min="10775" max="10775" width="11.140625" style="493" bestFit="1" customWidth="1"/>
    <col min="10776" max="10777" width="10.5703125" style="493"/>
    <col min="10778" max="10778" width="11.140625" style="493" customWidth="1"/>
    <col min="10779" max="11008" width="10.5703125" style="493"/>
    <col min="11009" max="11016" width="0" style="493" hidden="1" customWidth="1"/>
    <col min="11017" max="11017" width="3.7109375" style="493" customWidth="1"/>
    <col min="11018" max="11018" width="3.85546875" style="493" customWidth="1"/>
    <col min="11019" max="11019" width="3.7109375" style="493" customWidth="1"/>
    <col min="11020" max="11020" width="12.7109375" style="493" customWidth="1"/>
    <col min="11021" max="11021" width="52.7109375" style="493" customWidth="1"/>
    <col min="11022" max="11025" width="0" style="493" hidden="1" customWidth="1"/>
    <col min="11026" max="11026" width="12.28515625" style="493" customWidth="1"/>
    <col min="11027" max="11027" width="6.42578125" style="493" customWidth="1"/>
    <col min="11028" max="11028" width="12.28515625" style="493" customWidth="1"/>
    <col min="11029" max="11029" width="0" style="493" hidden="1" customWidth="1"/>
    <col min="11030" max="11030" width="3.7109375" style="493" customWidth="1"/>
    <col min="11031" max="11031" width="11.140625" style="493" bestFit="1" customWidth="1"/>
    <col min="11032" max="11033" width="10.5703125" style="493"/>
    <col min="11034" max="11034" width="11.140625" style="493" customWidth="1"/>
    <col min="11035" max="11264" width="10.5703125" style="493"/>
    <col min="11265" max="11272" width="0" style="493" hidden="1" customWidth="1"/>
    <col min="11273" max="11273" width="3.7109375" style="493" customWidth="1"/>
    <col min="11274" max="11274" width="3.85546875" style="493" customWidth="1"/>
    <col min="11275" max="11275" width="3.7109375" style="493" customWidth="1"/>
    <col min="11276" max="11276" width="12.7109375" style="493" customWidth="1"/>
    <col min="11277" max="11277" width="52.7109375" style="493" customWidth="1"/>
    <col min="11278" max="11281" width="0" style="493" hidden="1" customWidth="1"/>
    <col min="11282" max="11282" width="12.28515625" style="493" customWidth="1"/>
    <col min="11283" max="11283" width="6.42578125" style="493" customWidth="1"/>
    <col min="11284" max="11284" width="12.28515625" style="493" customWidth="1"/>
    <col min="11285" max="11285" width="0" style="493" hidden="1" customWidth="1"/>
    <col min="11286" max="11286" width="3.7109375" style="493" customWidth="1"/>
    <col min="11287" max="11287" width="11.140625" style="493" bestFit="1" customWidth="1"/>
    <col min="11288" max="11289" width="10.5703125" style="493"/>
    <col min="11290" max="11290" width="11.140625" style="493" customWidth="1"/>
    <col min="11291" max="11520" width="10.5703125" style="493"/>
    <col min="11521" max="11528" width="0" style="493" hidden="1" customWidth="1"/>
    <col min="11529" max="11529" width="3.7109375" style="493" customWidth="1"/>
    <col min="11530" max="11530" width="3.85546875" style="493" customWidth="1"/>
    <col min="11531" max="11531" width="3.7109375" style="493" customWidth="1"/>
    <col min="11532" max="11532" width="12.7109375" style="493" customWidth="1"/>
    <col min="11533" max="11533" width="52.7109375" style="493" customWidth="1"/>
    <col min="11534" max="11537" width="0" style="493" hidden="1" customWidth="1"/>
    <col min="11538" max="11538" width="12.28515625" style="493" customWidth="1"/>
    <col min="11539" max="11539" width="6.42578125" style="493" customWidth="1"/>
    <col min="11540" max="11540" width="12.28515625" style="493" customWidth="1"/>
    <col min="11541" max="11541" width="0" style="493" hidden="1" customWidth="1"/>
    <col min="11542" max="11542" width="3.7109375" style="493" customWidth="1"/>
    <col min="11543" max="11543" width="11.140625" style="493" bestFit="1" customWidth="1"/>
    <col min="11544" max="11545" width="10.5703125" style="493"/>
    <col min="11546" max="11546" width="11.140625" style="493" customWidth="1"/>
    <col min="11547" max="11776" width="10.5703125" style="493"/>
    <col min="11777" max="11784" width="0" style="493" hidden="1" customWidth="1"/>
    <col min="11785" max="11785" width="3.7109375" style="493" customWidth="1"/>
    <col min="11786" max="11786" width="3.85546875" style="493" customWidth="1"/>
    <col min="11787" max="11787" width="3.7109375" style="493" customWidth="1"/>
    <col min="11788" max="11788" width="12.7109375" style="493" customWidth="1"/>
    <col min="11789" max="11789" width="52.7109375" style="493" customWidth="1"/>
    <col min="11790" max="11793" width="0" style="493" hidden="1" customWidth="1"/>
    <col min="11794" max="11794" width="12.28515625" style="493" customWidth="1"/>
    <col min="11795" max="11795" width="6.42578125" style="493" customWidth="1"/>
    <col min="11796" max="11796" width="12.28515625" style="493" customWidth="1"/>
    <col min="11797" max="11797" width="0" style="493" hidden="1" customWidth="1"/>
    <col min="11798" max="11798" width="3.7109375" style="493" customWidth="1"/>
    <col min="11799" max="11799" width="11.140625" style="493" bestFit="1" customWidth="1"/>
    <col min="11800" max="11801" width="10.5703125" style="493"/>
    <col min="11802" max="11802" width="11.140625" style="493" customWidth="1"/>
    <col min="11803" max="12032" width="10.5703125" style="493"/>
    <col min="12033" max="12040" width="0" style="493" hidden="1" customWidth="1"/>
    <col min="12041" max="12041" width="3.7109375" style="493" customWidth="1"/>
    <col min="12042" max="12042" width="3.85546875" style="493" customWidth="1"/>
    <col min="12043" max="12043" width="3.7109375" style="493" customWidth="1"/>
    <col min="12044" max="12044" width="12.7109375" style="493" customWidth="1"/>
    <col min="12045" max="12045" width="52.7109375" style="493" customWidth="1"/>
    <col min="12046" max="12049" width="0" style="493" hidden="1" customWidth="1"/>
    <col min="12050" max="12050" width="12.28515625" style="493" customWidth="1"/>
    <col min="12051" max="12051" width="6.42578125" style="493" customWidth="1"/>
    <col min="12052" max="12052" width="12.28515625" style="493" customWidth="1"/>
    <col min="12053" max="12053" width="0" style="493" hidden="1" customWidth="1"/>
    <col min="12054" max="12054" width="3.7109375" style="493" customWidth="1"/>
    <col min="12055" max="12055" width="11.140625" style="493" bestFit="1" customWidth="1"/>
    <col min="12056" max="12057" width="10.5703125" style="493"/>
    <col min="12058" max="12058" width="11.140625" style="493" customWidth="1"/>
    <col min="12059" max="12288" width="10.5703125" style="493"/>
    <col min="12289" max="12296" width="0" style="493" hidden="1" customWidth="1"/>
    <col min="12297" max="12297" width="3.7109375" style="493" customWidth="1"/>
    <col min="12298" max="12298" width="3.85546875" style="493" customWidth="1"/>
    <col min="12299" max="12299" width="3.7109375" style="493" customWidth="1"/>
    <col min="12300" max="12300" width="12.7109375" style="493" customWidth="1"/>
    <col min="12301" max="12301" width="52.7109375" style="493" customWidth="1"/>
    <col min="12302" max="12305" width="0" style="493" hidden="1" customWidth="1"/>
    <col min="12306" max="12306" width="12.28515625" style="493" customWidth="1"/>
    <col min="12307" max="12307" width="6.42578125" style="493" customWidth="1"/>
    <col min="12308" max="12308" width="12.28515625" style="493" customWidth="1"/>
    <col min="12309" max="12309" width="0" style="493" hidden="1" customWidth="1"/>
    <col min="12310" max="12310" width="3.7109375" style="493" customWidth="1"/>
    <col min="12311" max="12311" width="11.140625" style="493" bestFit="1" customWidth="1"/>
    <col min="12312" max="12313" width="10.5703125" style="493"/>
    <col min="12314" max="12314" width="11.140625" style="493" customWidth="1"/>
    <col min="12315" max="12544" width="10.5703125" style="493"/>
    <col min="12545" max="12552" width="0" style="493" hidden="1" customWidth="1"/>
    <col min="12553" max="12553" width="3.7109375" style="493" customWidth="1"/>
    <col min="12554" max="12554" width="3.85546875" style="493" customWidth="1"/>
    <col min="12555" max="12555" width="3.7109375" style="493" customWidth="1"/>
    <col min="12556" max="12556" width="12.7109375" style="493" customWidth="1"/>
    <col min="12557" max="12557" width="52.7109375" style="493" customWidth="1"/>
    <col min="12558" max="12561" width="0" style="493" hidden="1" customWidth="1"/>
    <col min="12562" max="12562" width="12.28515625" style="493" customWidth="1"/>
    <col min="12563" max="12563" width="6.42578125" style="493" customWidth="1"/>
    <col min="12564" max="12564" width="12.28515625" style="493" customWidth="1"/>
    <col min="12565" max="12565" width="0" style="493" hidden="1" customWidth="1"/>
    <col min="12566" max="12566" width="3.7109375" style="493" customWidth="1"/>
    <col min="12567" max="12567" width="11.140625" style="493" bestFit="1" customWidth="1"/>
    <col min="12568" max="12569" width="10.5703125" style="493"/>
    <col min="12570" max="12570" width="11.140625" style="493" customWidth="1"/>
    <col min="12571" max="12800" width="10.5703125" style="493"/>
    <col min="12801" max="12808" width="0" style="493" hidden="1" customWidth="1"/>
    <col min="12809" max="12809" width="3.7109375" style="493" customWidth="1"/>
    <col min="12810" max="12810" width="3.85546875" style="493" customWidth="1"/>
    <col min="12811" max="12811" width="3.7109375" style="493" customWidth="1"/>
    <col min="12812" max="12812" width="12.7109375" style="493" customWidth="1"/>
    <col min="12813" max="12813" width="52.7109375" style="493" customWidth="1"/>
    <col min="12814" max="12817" width="0" style="493" hidden="1" customWidth="1"/>
    <col min="12818" max="12818" width="12.28515625" style="493" customWidth="1"/>
    <col min="12819" max="12819" width="6.42578125" style="493" customWidth="1"/>
    <col min="12820" max="12820" width="12.28515625" style="493" customWidth="1"/>
    <col min="12821" max="12821" width="0" style="493" hidden="1" customWidth="1"/>
    <col min="12822" max="12822" width="3.7109375" style="493" customWidth="1"/>
    <col min="12823" max="12823" width="11.140625" style="493" bestFit="1" customWidth="1"/>
    <col min="12824" max="12825" width="10.5703125" style="493"/>
    <col min="12826" max="12826" width="11.140625" style="493" customWidth="1"/>
    <col min="12827" max="13056" width="10.5703125" style="493"/>
    <col min="13057" max="13064" width="0" style="493" hidden="1" customWidth="1"/>
    <col min="13065" max="13065" width="3.7109375" style="493" customWidth="1"/>
    <col min="13066" max="13066" width="3.85546875" style="493" customWidth="1"/>
    <col min="13067" max="13067" width="3.7109375" style="493" customWidth="1"/>
    <col min="13068" max="13068" width="12.7109375" style="493" customWidth="1"/>
    <col min="13069" max="13069" width="52.7109375" style="493" customWidth="1"/>
    <col min="13070" max="13073" width="0" style="493" hidden="1" customWidth="1"/>
    <col min="13074" max="13074" width="12.28515625" style="493" customWidth="1"/>
    <col min="13075" max="13075" width="6.42578125" style="493" customWidth="1"/>
    <col min="13076" max="13076" width="12.28515625" style="493" customWidth="1"/>
    <col min="13077" max="13077" width="0" style="493" hidden="1" customWidth="1"/>
    <col min="13078" max="13078" width="3.7109375" style="493" customWidth="1"/>
    <col min="13079" max="13079" width="11.140625" style="493" bestFit="1" customWidth="1"/>
    <col min="13080" max="13081" width="10.5703125" style="493"/>
    <col min="13082" max="13082" width="11.140625" style="493" customWidth="1"/>
    <col min="13083" max="13312" width="10.5703125" style="493"/>
    <col min="13313" max="13320" width="0" style="493" hidden="1" customWidth="1"/>
    <col min="13321" max="13321" width="3.7109375" style="493" customWidth="1"/>
    <col min="13322" max="13322" width="3.85546875" style="493" customWidth="1"/>
    <col min="13323" max="13323" width="3.7109375" style="493" customWidth="1"/>
    <col min="13324" max="13324" width="12.7109375" style="493" customWidth="1"/>
    <col min="13325" max="13325" width="52.7109375" style="493" customWidth="1"/>
    <col min="13326" max="13329" width="0" style="493" hidden="1" customWidth="1"/>
    <col min="13330" max="13330" width="12.28515625" style="493" customWidth="1"/>
    <col min="13331" max="13331" width="6.42578125" style="493" customWidth="1"/>
    <col min="13332" max="13332" width="12.28515625" style="493" customWidth="1"/>
    <col min="13333" max="13333" width="0" style="493" hidden="1" customWidth="1"/>
    <col min="13334" max="13334" width="3.7109375" style="493" customWidth="1"/>
    <col min="13335" max="13335" width="11.140625" style="493" bestFit="1" customWidth="1"/>
    <col min="13336" max="13337" width="10.5703125" style="493"/>
    <col min="13338" max="13338" width="11.140625" style="493" customWidth="1"/>
    <col min="13339" max="13568" width="10.5703125" style="493"/>
    <col min="13569" max="13576" width="0" style="493" hidden="1" customWidth="1"/>
    <col min="13577" max="13577" width="3.7109375" style="493" customWidth="1"/>
    <col min="13578" max="13578" width="3.85546875" style="493" customWidth="1"/>
    <col min="13579" max="13579" width="3.7109375" style="493" customWidth="1"/>
    <col min="13580" max="13580" width="12.7109375" style="493" customWidth="1"/>
    <col min="13581" max="13581" width="52.7109375" style="493" customWidth="1"/>
    <col min="13582" max="13585" width="0" style="493" hidden="1" customWidth="1"/>
    <col min="13586" max="13586" width="12.28515625" style="493" customWidth="1"/>
    <col min="13587" max="13587" width="6.42578125" style="493" customWidth="1"/>
    <col min="13588" max="13588" width="12.28515625" style="493" customWidth="1"/>
    <col min="13589" max="13589" width="0" style="493" hidden="1" customWidth="1"/>
    <col min="13590" max="13590" width="3.7109375" style="493" customWidth="1"/>
    <col min="13591" max="13591" width="11.140625" style="493" bestFit="1" customWidth="1"/>
    <col min="13592" max="13593" width="10.5703125" style="493"/>
    <col min="13594" max="13594" width="11.140625" style="493" customWidth="1"/>
    <col min="13595" max="13824" width="10.5703125" style="493"/>
    <col min="13825" max="13832" width="0" style="493" hidden="1" customWidth="1"/>
    <col min="13833" max="13833" width="3.7109375" style="493" customWidth="1"/>
    <col min="13834" max="13834" width="3.85546875" style="493" customWidth="1"/>
    <col min="13835" max="13835" width="3.7109375" style="493" customWidth="1"/>
    <col min="13836" max="13836" width="12.7109375" style="493" customWidth="1"/>
    <col min="13837" max="13837" width="52.7109375" style="493" customWidth="1"/>
    <col min="13838" max="13841" width="0" style="493" hidden="1" customWidth="1"/>
    <col min="13842" max="13842" width="12.28515625" style="493" customWidth="1"/>
    <col min="13843" max="13843" width="6.42578125" style="493" customWidth="1"/>
    <col min="13844" max="13844" width="12.28515625" style="493" customWidth="1"/>
    <col min="13845" max="13845" width="0" style="493" hidden="1" customWidth="1"/>
    <col min="13846" max="13846" width="3.7109375" style="493" customWidth="1"/>
    <col min="13847" max="13847" width="11.140625" style="493" bestFit="1" customWidth="1"/>
    <col min="13848" max="13849" width="10.5703125" style="493"/>
    <col min="13850" max="13850" width="11.140625" style="493" customWidth="1"/>
    <col min="13851" max="14080" width="10.5703125" style="493"/>
    <col min="14081" max="14088" width="0" style="493" hidden="1" customWidth="1"/>
    <col min="14089" max="14089" width="3.7109375" style="493" customWidth="1"/>
    <col min="14090" max="14090" width="3.85546875" style="493" customWidth="1"/>
    <col min="14091" max="14091" width="3.7109375" style="493" customWidth="1"/>
    <col min="14092" max="14092" width="12.7109375" style="493" customWidth="1"/>
    <col min="14093" max="14093" width="52.7109375" style="493" customWidth="1"/>
    <col min="14094" max="14097" width="0" style="493" hidden="1" customWidth="1"/>
    <col min="14098" max="14098" width="12.28515625" style="493" customWidth="1"/>
    <col min="14099" max="14099" width="6.42578125" style="493" customWidth="1"/>
    <col min="14100" max="14100" width="12.28515625" style="493" customWidth="1"/>
    <col min="14101" max="14101" width="0" style="493" hidden="1" customWidth="1"/>
    <col min="14102" max="14102" width="3.7109375" style="493" customWidth="1"/>
    <col min="14103" max="14103" width="11.140625" style="493" bestFit="1" customWidth="1"/>
    <col min="14104" max="14105" width="10.5703125" style="493"/>
    <col min="14106" max="14106" width="11.140625" style="493" customWidth="1"/>
    <col min="14107" max="14336" width="10.5703125" style="493"/>
    <col min="14337" max="14344" width="0" style="493" hidden="1" customWidth="1"/>
    <col min="14345" max="14345" width="3.7109375" style="493" customWidth="1"/>
    <col min="14346" max="14346" width="3.85546875" style="493" customWidth="1"/>
    <col min="14347" max="14347" width="3.7109375" style="493" customWidth="1"/>
    <col min="14348" max="14348" width="12.7109375" style="493" customWidth="1"/>
    <col min="14349" max="14349" width="52.7109375" style="493" customWidth="1"/>
    <col min="14350" max="14353" width="0" style="493" hidden="1" customWidth="1"/>
    <col min="14354" max="14354" width="12.28515625" style="493" customWidth="1"/>
    <col min="14355" max="14355" width="6.42578125" style="493" customWidth="1"/>
    <col min="14356" max="14356" width="12.28515625" style="493" customWidth="1"/>
    <col min="14357" max="14357" width="0" style="493" hidden="1" customWidth="1"/>
    <col min="14358" max="14358" width="3.7109375" style="493" customWidth="1"/>
    <col min="14359" max="14359" width="11.140625" style="493" bestFit="1" customWidth="1"/>
    <col min="14360" max="14361" width="10.5703125" style="493"/>
    <col min="14362" max="14362" width="11.140625" style="493" customWidth="1"/>
    <col min="14363" max="14592" width="10.5703125" style="493"/>
    <col min="14593" max="14600" width="0" style="493" hidden="1" customWidth="1"/>
    <col min="14601" max="14601" width="3.7109375" style="493" customWidth="1"/>
    <col min="14602" max="14602" width="3.85546875" style="493" customWidth="1"/>
    <col min="14603" max="14603" width="3.7109375" style="493" customWidth="1"/>
    <col min="14604" max="14604" width="12.7109375" style="493" customWidth="1"/>
    <col min="14605" max="14605" width="52.7109375" style="493" customWidth="1"/>
    <col min="14606" max="14609" width="0" style="493" hidden="1" customWidth="1"/>
    <col min="14610" max="14610" width="12.28515625" style="493" customWidth="1"/>
    <col min="14611" max="14611" width="6.42578125" style="493" customWidth="1"/>
    <col min="14612" max="14612" width="12.28515625" style="493" customWidth="1"/>
    <col min="14613" max="14613" width="0" style="493" hidden="1" customWidth="1"/>
    <col min="14614" max="14614" width="3.7109375" style="493" customWidth="1"/>
    <col min="14615" max="14615" width="11.140625" style="493" bestFit="1" customWidth="1"/>
    <col min="14616" max="14617" width="10.5703125" style="493"/>
    <col min="14618" max="14618" width="11.140625" style="493" customWidth="1"/>
    <col min="14619" max="14848" width="10.5703125" style="493"/>
    <col min="14849" max="14856" width="0" style="493" hidden="1" customWidth="1"/>
    <col min="14857" max="14857" width="3.7109375" style="493" customWidth="1"/>
    <col min="14858" max="14858" width="3.85546875" style="493" customWidth="1"/>
    <col min="14859" max="14859" width="3.7109375" style="493" customWidth="1"/>
    <col min="14860" max="14860" width="12.7109375" style="493" customWidth="1"/>
    <col min="14861" max="14861" width="52.7109375" style="493" customWidth="1"/>
    <col min="14862" max="14865" width="0" style="493" hidden="1" customWidth="1"/>
    <col min="14866" max="14866" width="12.28515625" style="493" customWidth="1"/>
    <col min="14867" max="14867" width="6.42578125" style="493" customWidth="1"/>
    <col min="14868" max="14868" width="12.28515625" style="493" customWidth="1"/>
    <col min="14869" max="14869" width="0" style="493" hidden="1" customWidth="1"/>
    <col min="14870" max="14870" width="3.7109375" style="493" customWidth="1"/>
    <col min="14871" max="14871" width="11.140625" style="493" bestFit="1" customWidth="1"/>
    <col min="14872" max="14873" width="10.5703125" style="493"/>
    <col min="14874" max="14874" width="11.140625" style="493" customWidth="1"/>
    <col min="14875" max="15104" width="10.5703125" style="493"/>
    <col min="15105" max="15112" width="0" style="493" hidden="1" customWidth="1"/>
    <col min="15113" max="15113" width="3.7109375" style="493" customWidth="1"/>
    <col min="15114" max="15114" width="3.85546875" style="493" customWidth="1"/>
    <col min="15115" max="15115" width="3.7109375" style="493" customWidth="1"/>
    <col min="15116" max="15116" width="12.7109375" style="493" customWidth="1"/>
    <col min="15117" max="15117" width="52.7109375" style="493" customWidth="1"/>
    <col min="15118" max="15121" width="0" style="493" hidden="1" customWidth="1"/>
    <col min="15122" max="15122" width="12.28515625" style="493" customWidth="1"/>
    <col min="15123" max="15123" width="6.42578125" style="493" customWidth="1"/>
    <col min="15124" max="15124" width="12.28515625" style="493" customWidth="1"/>
    <col min="15125" max="15125" width="0" style="493" hidden="1" customWidth="1"/>
    <col min="15126" max="15126" width="3.7109375" style="493" customWidth="1"/>
    <col min="15127" max="15127" width="11.140625" style="493" bestFit="1" customWidth="1"/>
    <col min="15128" max="15129" width="10.5703125" style="493"/>
    <col min="15130" max="15130" width="11.140625" style="493" customWidth="1"/>
    <col min="15131" max="15360" width="10.5703125" style="493"/>
    <col min="15361" max="15368" width="0" style="493" hidden="1" customWidth="1"/>
    <col min="15369" max="15369" width="3.7109375" style="493" customWidth="1"/>
    <col min="15370" max="15370" width="3.85546875" style="493" customWidth="1"/>
    <col min="15371" max="15371" width="3.7109375" style="493" customWidth="1"/>
    <col min="15372" max="15372" width="12.7109375" style="493" customWidth="1"/>
    <col min="15373" max="15373" width="52.7109375" style="493" customWidth="1"/>
    <col min="15374" max="15377" width="0" style="493" hidden="1" customWidth="1"/>
    <col min="15378" max="15378" width="12.28515625" style="493" customWidth="1"/>
    <col min="15379" max="15379" width="6.42578125" style="493" customWidth="1"/>
    <col min="15380" max="15380" width="12.28515625" style="493" customWidth="1"/>
    <col min="15381" max="15381" width="0" style="493" hidden="1" customWidth="1"/>
    <col min="15382" max="15382" width="3.7109375" style="493" customWidth="1"/>
    <col min="15383" max="15383" width="11.140625" style="493" bestFit="1" customWidth="1"/>
    <col min="15384" max="15385" width="10.5703125" style="493"/>
    <col min="15386" max="15386" width="11.140625" style="493" customWidth="1"/>
    <col min="15387" max="15616" width="10.5703125" style="493"/>
    <col min="15617" max="15624" width="0" style="493" hidden="1" customWidth="1"/>
    <col min="15625" max="15625" width="3.7109375" style="493" customWidth="1"/>
    <col min="15626" max="15626" width="3.85546875" style="493" customWidth="1"/>
    <col min="15627" max="15627" width="3.7109375" style="493" customWidth="1"/>
    <col min="15628" max="15628" width="12.7109375" style="493" customWidth="1"/>
    <col min="15629" max="15629" width="52.7109375" style="493" customWidth="1"/>
    <col min="15630" max="15633" width="0" style="493" hidden="1" customWidth="1"/>
    <col min="15634" max="15634" width="12.28515625" style="493" customWidth="1"/>
    <col min="15635" max="15635" width="6.42578125" style="493" customWidth="1"/>
    <col min="15636" max="15636" width="12.28515625" style="493" customWidth="1"/>
    <col min="15637" max="15637" width="0" style="493" hidden="1" customWidth="1"/>
    <col min="15638" max="15638" width="3.7109375" style="493" customWidth="1"/>
    <col min="15639" max="15639" width="11.140625" style="493" bestFit="1" customWidth="1"/>
    <col min="15640" max="15641" width="10.5703125" style="493"/>
    <col min="15642" max="15642" width="11.140625" style="493" customWidth="1"/>
    <col min="15643" max="15872" width="10.5703125" style="493"/>
    <col min="15873" max="15880" width="0" style="493" hidden="1" customWidth="1"/>
    <col min="15881" max="15881" width="3.7109375" style="493" customWidth="1"/>
    <col min="15882" max="15882" width="3.85546875" style="493" customWidth="1"/>
    <col min="15883" max="15883" width="3.7109375" style="493" customWidth="1"/>
    <col min="15884" max="15884" width="12.7109375" style="493" customWidth="1"/>
    <col min="15885" max="15885" width="52.7109375" style="493" customWidth="1"/>
    <col min="15886" max="15889" width="0" style="493" hidden="1" customWidth="1"/>
    <col min="15890" max="15890" width="12.28515625" style="493" customWidth="1"/>
    <col min="15891" max="15891" width="6.42578125" style="493" customWidth="1"/>
    <col min="15892" max="15892" width="12.28515625" style="493" customWidth="1"/>
    <col min="15893" max="15893" width="0" style="493" hidden="1" customWidth="1"/>
    <col min="15894" max="15894" width="3.7109375" style="493" customWidth="1"/>
    <col min="15895" max="15895" width="11.140625" style="493" bestFit="1" customWidth="1"/>
    <col min="15896" max="15897" width="10.5703125" style="493"/>
    <col min="15898" max="15898" width="11.140625" style="493" customWidth="1"/>
    <col min="15899" max="16128" width="10.5703125" style="493"/>
    <col min="16129" max="16136" width="0" style="493" hidden="1" customWidth="1"/>
    <col min="16137" max="16137" width="3.7109375" style="493" customWidth="1"/>
    <col min="16138" max="16138" width="3.85546875" style="493" customWidth="1"/>
    <col min="16139" max="16139" width="3.7109375" style="493" customWidth="1"/>
    <col min="16140" max="16140" width="12.7109375" style="493" customWidth="1"/>
    <col min="16141" max="16141" width="52.7109375" style="493" customWidth="1"/>
    <col min="16142" max="16145" width="0" style="493" hidden="1" customWidth="1"/>
    <col min="16146" max="16146" width="12.28515625" style="493" customWidth="1"/>
    <col min="16147" max="16147" width="6.42578125" style="493" customWidth="1"/>
    <col min="16148" max="16148" width="12.28515625" style="493" customWidth="1"/>
    <col min="16149" max="16149" width="0" style="493" hidden="1" customWidth="1"/>
    <col min="16150" max="16150" width="3.7109375" style="493" customWidth="1"/>
    <col min="16151" max="16151" width="11.140625" style="493" bestFit="1" customWidth="1"/>
    <col min="16152" max="16153" width="10.5703125" style="493"/>
    <col min="16154" max="16154" width="11.140625" style="493" customWidth="1"/>
    <col min="16155" max="16384" width="10.5703125" style="493"/>
  </cols>
  <sheetData>
    <row r="1" spans="1:34" hidden="1">
      <c r="Q1" s="552"/>
      <c r="R1" s="552"/>
    </row>
    <row r="2" spans="1:34" hidden="1">
      <c r="U2" s="552"/>
    </row>
    <row r="3" spans="1:34" hidden="1"/>
    <row r="4" spans="1:34" ht="3" customHeight="1">
      <c r="J4" s="499"/>
      <c r="K4" s="499"/>
      <c r="L4" s="494"/>
      <c r="M4" s="494"/>
      <c r="N4" s="494"/>
      <c r="O4" s="502"/>
      <c r="P4" s="502"/>
      <c r="Q4" s="502"/>
      <c r="R4" s="502"/>
      <c r="S4" s="502"/>
      <c r="T4" s="502"/>
      <c r="U4" s="502"/>
    </row>
    <row r="5" spans="1:34" ht="26.1" customHeight="1">
      <c r="J5" s="499"/>
      <c r="K5" s="499"/>
      <c r="L5" s="1296" t="s">
        <v>717</v>
      </c>
      <c r="M5" s="1296"/>
      <c r="N5" s="1296"/>
      <c r="O5" s="1296"/>
      <c r="P5" s="1296"/>
      <c r="Q5" s="1296"/>
      <c r="R5" s="1296"/>
      <c r="S5" s="1296"/>
      <c r="T5" s="1296"/>
      <c r="U5" s="633"/>
    </row>
    <row r="6" spans="1:34" ht="3" customHeight="1">
      <c r="J6" s="499"/>
      <c r="K6" s="499"/>
      <c r="L6" s="494"/>
      <c r="M6" s="494"/>
      <c r="N6" s="494"/>
      <c r="O6" s="498"/>
      <c r="P6" s="498"/>
      <c r="Q6" s="498"/>
      <c r="R6" s="498"/>
      <c r="S6" s="498"/>
      <c r="T6" s="498"/>
      <c r="U6" s="498"/>
      <c r="V6" s="502"/>
    </row>
    <row r="7" spans="1:34" s="776" customFormat="1" ht="5.25" hidden="1">
      <c r="A7" s="1099"/>
      <c r="B7" s="1099"/>
      <c r="C7" s="1099"/>
      <c r="D7" s="1099"/>
      <c r="E7" s="1099"/>
      <c r="F7" s="1099"/>
      <c r="G7" s="1102"/>
      <c r="H7" s="1102"/>
      <c r="I7" s="747"/>
      <c r="J7" s="748"/>
      <c r="K7" s="748"/>
      <c r="L7" s="749"/>
      <c r="M7" s="1169"/>
      <c r="N7" s="749"/>
      <c r="O7" s="1318"/>
      <c r="P7" s="1318"/>
      <c r="Q7" s="779"/>
      <c r="R7" s="779"/>
      <c r="S7" s="779"/>
      <c r="T7" s="779"/>
      <c r="U7" s="780"/>
      <c r="V7" s="781"/>
      <c r="X7" s="1099"/>
      <c r="Y7" s="1099"/>
      <c r="Z7" s="1099"/>
      <c r="AA7" s="1099"/>
      <c r="AB7" s="1099"/>
      <c r="AC7" s="1099"/>
      <c r="AD7" s="1099"/>
      <c r="AE7" s="1099"/>
      <c r="AF7" s="1099"/>
      <c r="AG7" s="1099"/>
      <c r="AH7" s="1099"/>
    </row>
    <row r="8" spans="1:34" s="776" customFormat="1" ht="5.25" hidden="1">
      <c r="A8" s="759"/>
      <c r="B8" s="759"/>
      <c r="C8" s="759"/>
      <c r="D8" s="759"/>
      <c r="E8" s="759"/>
      <c r="F8" s="759"/>
      <c r="G8" s="758"/>
      <c r="H8" s="758"/>
      <c r="I8" s="747"/>
      <c r="J8" s="748"/>
      <c r="K8" s="748"/>
      <c r="L8" s="749"/>
      <c r="M8" s="749"/>
      <c r="N8" s="749"/>
      <c r="O8" s="779"/>
      <c r="P8" s="779"/>
      <c r="Q8" s="779"/>
      <c r="R8" s="779"/>
      <c r="S8" s="779"/>
      <c r="T8" s="779"/>
      <c r="U8" s="780"/>
      <c r="V8" s="781"/>
      <c r="X8" s="759"/>
      <c r="Y8" s="759"/>
      <c r="Z8" s="759"/>
      <c r="AA8" s="759"/>
      <c r="AB8" s="759"/>
      <c r="AC8" s="759"/>
      <c r="AD8" s="759"/>
      <c r="AE8" s="759"/>
      <c r="AF8" s="759"/>
      <c r="AG8" s="759"/>
      <c r="AH8" s="759"/>
    </row>
    <row r="9" spans="1:34" s="746" customFormat="1" ht="5.25" hidden="1">
      <c r="A9" s="1121"/>
      <c r="B9" s="1121"/>
      <c r="C9" s="1121"/>
      <c r="D9" s="1121"/>
      <c r="E9" s="1121"/>
      <c r="F9" s="1121"/>
      <c r="G9" s="1121"/>
      <c r="H9" s="1121"/>
      <c r="L9" s="1172"/>
      <c r="M9" s="1046"/>
      <c r="O9" s="1302"/>
      <c r="P9" s="1302"/>
      <c r="Q9" s="1302"/>
      <c r="R9" s="1302"/>
      <c r="S9" s="1302"/>
      <c r="T9" s="1302"/>
      <c r="U9" s="780"/>
      <c r="V9" s="780"/>
      <c r="X9" s="1121"/>
      <c r="Y9" s="1121"/>
      <c r="Z9" s="1121"/>
      <c r="AA9" s="1121"/>
      <c r="AB9" s="1121"/>
    </row>
    <row r="10" spans="1:34" s="539" customFormat="1" ht="18.75">
      <c r="A10" s="559"/>
      <c r="B10" s="559"/>
      <c r="C10" s="559"/>
      <c r="D10" s="559"/>
      <c r="E10" s="559"/>
      <c r="F10" s="559"/>
      <c r="G10" s="559"/>
      <c r="H10" s="559"/>
      <c r="L10" s="469"/>
      <c r="M10" s="586" t="str">
        <f>"Дата подачи заявления об "&amp;IF(datePr_ch="","утверждении","изменении") &amp; " тарифов"</f>
        <v>Дата подачи заявления об утверждении тарифов</v>
      </c>
      <c r="N10" s="1125"/>
      <c r="O10" s="1303" t="str">
        <f>IF(datePr_ch="",IF(datePr="","",datePr),datePr_ch)</f>
        <v>28.04.2023</v>
      </c>
      <c r="P10" s="1303"/>
      <c r="Q10" s="1303"/>
      <c r="R10" s="1303"/>
      <c r="S10" s="1303"/>
      <c r="T10" s="1303"/>
      <c r="U10" s="551"/>
      <c r="V10" s="551"/>
      <c r="W10" s="489"/>
      <c r="X10" s="559"/>
      <c r="Y10" s="559"/>
      <c r="Z10" s="559"/>
      <c r="AA10" s="559"/>
      <c r="AB10" s="559"/>
      <c r="AC10" s="559"/>
      <c r="AD10" s="559"/>
      <c r="AE10" s="559"/>
      <c r="AF10" s="559"/>
      <c r="AG10" s="559"/>
      <c r="AH10" s="559"/>
    </row>
    <row r="11" spans="1:34" s="539" customFormat="1" ht="22.5">
      <c r="A11" s="559"/>
      <c r="B11" s="559"/>
      <c r="C11" s="559"/>
      <c r="D11" s="559"/>
      <c r="E11" s="559"/>
      <c r="F11" s="559"/>
      <c r="G11" s="559"/>
      <c r="H11" s="559"/>
      <c r="L11" s="522"/>
      <c r="M11" s="586" t="str">
        <f>"Номер подачи заявления об "&amp;IF(numberPr_ch="","утверждении","изменении") &amp; " тарифов"</f>
        <v>Номер подачи заявления об утверждении тарифов</v>
      </c>
      <c r="N11" s="1125"/>
      <c r="O11" s="1303" t="str">
        <f>IF(numberPr_ch="",IF(numberPr="","",numberPr),numberPr_ch)</f>
        <v>О-1242</v>
      </c>
      <c r="P11" s="1303"/>
      <c r="Q11" s="1303"/>
      <c r="R11" s="1303"/>
      <c r="S11" s="1303"/>
      <c r="T11" s="1303"/>
      <c r="U11" s="551"/>
      <c r="V11" s="551"/>
      <c r="W11" s="489"/>
      <c r="X11" s="559"/>
      <c r="Y11" s="559"/>
      <c r="Z11" s="559"/>
      <c r="AA11" s="559"/>
      <c r="AB11" s="559"/>
      <c r="AC11" s="559"/>
      <c r="AD11" s="559"/>
      <c r="AE11" s="559"/>
      <c r="AF11" s="559"/>
      <c r="AG11" s="559"/>
      <c r="AH11" s="559"/>
    </row>
    <row r="12" spans="1:34" s="746" customFormat="1" ht="5.25" hidden="1">
      <c r="A12" s="1121"/>
      <c r="B12" s="1121"/>
      <c r="C12" s="1121"/>
      <c r="D12" s="1121"/>
      <c r="E12" s="1121"/>
      <c r="F12" s="1121"/>
      <c r="G12" s="1121"/>
      <c r="H12" s="1121"/>
      <c r="L12" s="1172"/>
      <c r="M12" s="1046"/>
      <c r="O12" s="1302"/>
      <c r="P12" s="1302"/>
      <c r="Q12" s="1302"/>
      <c r="R12" s="1302"/>
      <c r="S12" s="1302"/>
      <c r="T12" s="1302"/>
      <c r="U12" s="780"/>
      <c r="V12" s="780"/>
      <c r="X12" s="1121"/>
      <c r="Y12" s="1121"/>
      <c r="Z12" s="1121"/>
      <c r="AA12" s="1121"/>
      <c r="AB12" s="1121"/>
    </row>
    <row r="13" spans="1:34" s="539" customFormat="1" ht="11.25" hidden="1">
      <c r="A13" s="559"/>
      <c r="B13" s="559"/>
      <c r="C13" s="559"/>
      <c r="D13" s="559"/>
      <c r="E13" s="559"/>
      <c r="F13" s="559"/>
      <c r="G13" s="559"/>
      <c r="H13" s="559"/>
      <c r="L13" s="1297"/>
      <c r="M13" s="1297"/>
      <c r="N13" s="536"/>
      <c r="O13" s="551"/>
      <c r="P13" s="551"/>
      <c r="Q13" s="551"/>
      <c r="R13" s="551"/>
      <c r="S13" s="551"/>
      <c r="T13" s="551"/>
      <c r="U13" s="557" t="s">
        <v>371</v>
      </c>
      <c r="X13" s="559"/>
      <c r="Y13" s="559"/>
      <c r="Z13" s="559"/>
      <c r="AA13" s="559"/>
      <c r="AB13" s="559"/>
      <c r="AC13" s="559"/>
      <c r="AD13" s="559"/>
      <c r="AE13" s="559"/>
      <c r="AF13" s="559"/>
      <c r="AG13" s="559"/>
      <c r="AH13" s="559"/>
    </row>
    <row r="14" spans="1:34">
      <c r="J14" s="499"/>
      <c r="K14" s="499"/>
      <c r="L14" s="494"/>
      <c r="M14" s="494"/>
      <c r="N14" s="472"/>
      <c r="O14" s="1304"/>
      <c r="P14" s="1304"/>
      <c r="Q14" s="1304"/>
      <c r="R14" s="1304"/>
      <c r="S14" s="1304"/>
      <c r="T14" s="1304"/>
      <c r="U14" s="1304"/>
    </row>
    <row r="15" spans="1:34">
      <c r="J15" s="499"/>
      <c r="K15" s="499"/>
      <c r="L15" s="1227" t="s">
        <v>445</v>
      </c>
      <c r="M15" s="1227"/>
      <c r="N15" s="1227"/>
      <c r="O15" s="1227"/>
      <c r="P15" s="1227"/>
      <c r="Q15" s="1227"/>
      <c r="R15" s="1227"/>
      <c r="S15" s="1227"/>
      <c r="T15" s="1227"/>
      <c r="U15" s="1227"/>
      <c r="V15" s="1227"/>
      <c r="W15" s="1227" t="s">
        <v>446</v>
      </c>
    </row>
    <row r="16" spans="1:34" ht="14.25" customHeight="1">
      <c r="J16" s="499"/>
      <c r="K16" s="499"/>
      <c r="L16" s="1310" t="s">
        <v>91</v>
      </c>
      <c r="M16" s="1310" t="s">
        <v>602</v>
      </c>
      <c r="N16" s="630"/>
      <c r="O16" s="1311" t="s">
        <v>604</v>
      </c>
      <c r="P16" s="1312"/>
      <c r="Q16" s="1312"/>
      <c r="R16" s="1312"/>
      <c r="S16" s="1312"/>
      <c r="T16" s="1313"/>
      <c r="U16" s="1293" t="s">
        <v>339</v>
      </c>
      <c r="V16" s="1307" t="s">
        <v>274</v>
      </c>
      <c r="W16" s="1227"/>
    </row>
    <row r="17" spans="1:36" ht="14.25" customHeight="1">
      <c r="J17" s="499"/>
      <c r="K17" s="499"/>
      <c r="L17" s="1310"/>
      <c r="M17" s="1310"/>
      <c r="N17" s="631"/>
      <c r="O17" s="1316" t="s">
        <v>578</v>
      </c>
      <c r="P17" s="1314" t="s">
        <v>270</v>
      </c>
      <c r="Q17" s="1315"/>
      <c r="R17" s="1290" t="s">
        <v>615</v>
      </c>
      <c r="S17" s="1291"/>
      <c r="T17" s="1292"/>
      <c r="U17" s="1294"/>
      <c r="V17" s="1308"/>
      <c r="W17" s="1227"/>
    </row>
    <row r="18" spans="1:36" ht="33.75" customHeight="1">
      <c r="J18" s="499"/>
      <c r="K18" s="499"/>
      <c r="L18" s="1310"/>
      <c r="M18" s="1310"/>
      <c r="N18" s="632"/>
      <c r="O18" s="1317"/>
      <c r="P18" s="505" t="s">
        <v>579</v>
      </c>
      <c r="Q18" s="505" t="s">
        <v>6</v>
      </c>
      <c r="R18" s="506" t="s">
        <v>273</v>
      </c>
      <c r="S18" s="1305" t="s">
        <v>272</v>
      </c>
      <c r="T18" s="1306"/>
      <c r="U18" s="1295"/>
      <c r="V18" s="1309"/>
      <c r="W18" s="1227"/>
    </row>
    <row r="19" spans="1:36">
      <c r="J19" s="499"/>
      <c r="K19" s="538">
        <v>1</v>
      </c>
      <c r="L19" s="616" t="s">
        <v>92</v>
      </c>
      <c r="M19" s="616" t="s">
        <v>48</v>
      </c>
      <c r="N19" s="618" t="str">
        <f ca="1">OFFSET(N19,0,-1)</f>
        <v>2</v>
      </c>
      <c r="O19" s="617">
        <f ca="1">OFFSET(O19,0,-1)+1</f>
        <v>3</v>
      </c>
      <c r="P19" s="617">
        <f ca="1">OFFSET(P19,0,-1)+1</f>
        <v>4</v>
      </c>
      <c r="Q19" s="617">
        <f ca="1">OFFSET(Q19,0,-1)+1</f>
        <v>5</v>
      </c>
      <c r="R19" s="617">
        <f ca="1">OFFSET(R19,0,-1)+1</f>
        <v>6</v>
      </c>
      <c r="S19" s="1298">
        <f ca="1">OFFSET(S19,0,-1)+1</f>
        <v>7</v>
      </c>
      <c r="T19" s="1298"/>
      <c r="U19" s="617">
        <f ca="1">OFFSET(U19,0,-2)+1</f>
        <v>8</v>
      </c>
      <c r="V19" s="618">
        <f ca="1">OFFSET(V19,0,-1)</f>
        <v>8</v>
      </c>
      <c r="W19" s="617">
        <f ca="1">OFFSET(W19,0,-1)+1</f>
        <v>9</v>
      </c>
    </row>
    <row r="20" spans="1:36" ht="22.5">
      <c r="A20" s="1281">
        <v>1</v>
      </c>
      <c r="B20" s="831"/>
      <c r="C20" s="831"/>
      <c r="D20" s="831"/>
      <c r="E20" s="832"/>
      <c r="F20" s="833"/>
      <c r="G20" s="833"/>
      <c r="H20" s="833"/>
      <c r="I20" s="834"/>
      <c r="J20" s="829"/>
      <c r="K20" s="836"/>
      <c r="L20" s="562">
        <f>mergeValue(A20)</f>
        <v>1</v>
      </c>
      <c r="M20" s="610" t="s">
        <v>19</v>
      </c>
      <c r="N20" s="615"/>
      <c r="O20" s="1282"/>
      <c r="P20" s="1282"/>
      <c r="Q20" s="1282"/>
      <c r="R20" s="1282"/>
      <c r="S20" s="1282"/>
      <c r="T20" s="1282"/>
      <c r="U20" s="1282"/>
      <c r="V20" s="1282"/>
      <c r="W20" s="1129" t="s">
        <v>718</v>
      </c>
      <c r="Y20" s="558"/>
      <c r="Z20" s="558" t="str">
        <f t="shared" ref="Z20:Z33" si="0">IF(M20="","",M20 )</f>
        <v>Наименование тарифа</v>
      </c>
      <c r="AA20" s="558"/>
      <c r="AB20" s="558"/>
      <c r="AC20" s="558"/>
      <c r="AI20" s="554"/>
      <c r="AJ20" s="554"/>
    </row>
    <row r="21" spans="1:36" ht="22.5">
      <c r="A21" s="1281"/>
      <c r="B21" s="1281">
        <v>1</v>
      </c>
      <c r="C21" s="831"/>
      <c r="D21" s="831"/>
      <c r="E21" s="833"/>
      <c r="F21" s="833"/>
      <c r="G21" s="833"/>
      <c r="H21" s="833"/>
      <c r="I21" s="828"/>
      <c r="J21" s="827"/>
      <c r="K21" s="830"/>
      <c r="L21" s="562" t="str">
        <f>mergeValue(A21) &amp;"."&amp; mergeValue(B21)</f>
        <v>1.1</v>
      </c>
      <c r="M21" s="516" t="s">
        <v>15</v>
      </c>
      <c r="N21" s="615"/>
      <c r="O21" s="1282"/>
      <c r="P21" s="1282"/>
      <c r="Q21" s="1282"/>
      <c r="R21" s="1282"/>
      <c r="S21" s="1282"/>
      <c r="T21" s="1282"/>
      <c r="U21" s="1282"/>
      <c r="V21" s="1282"/>
      <c r="W21" s="1129" t="s">
        <v>459</v>
      </c>
      <c r="Y21" s="558"/>
      <c r="Z21" s="558" t="str">
        <f t="shared" si="0"/>
        <v>Территория действия тарифа</v>
      </c>
      <c r="AA21" s="558"/>
      <c r="AB21" s="558"/>
      <c r="AC21" s="558"/>
      <c r="AI21" s="554"/>
      <c r="AJ21" s="554"/>
    </row>
    <row r="22" spans="1:36" ht="22.5">
      <c r="A22" s="1281"/>
      <c r="B22" s="1281"/>
      <c r="C22" s="1281">
        <v>1</v>
      </c>
      <c r="D22" s="831"/>
      <c r="E22" s="833"/>
      <c r="F22" s="833"/>
      <c r="G22" s="833"/>
      <c r="H22" s="833"/>
      <c r="I22" s="835"/>
      <c r="J22" s="827"/>
      <c r="K22" s="830"/>
      <c r="L22" s="562" t="str">
        <f>mergeValue(A22) &amp;"."&amp; mergeValue(B22)&amp;"."&amp; mergeValue(C22)</f>
        <v>1.1.1</v>
      </c>
      <c r="M22" s="517" t="s">
        <v>7</v>
      </c>
      <c r="N22" s="615"/>
      <c r="O22" s="1282"/>
      <c r="P22" s="1282"/>
      <c r="Q22" s="1282"/>
      <c r="R22" s="1282"/>
      <c r="S22" s="1282"/>
      <c r="T22" s="1282"/>
      <c r="U22" s="1282"/>
      <c r="V22" s="1282"/>
      <c r="W22" s="1129" t="s">
        <v>600</v>
      </c>
      <c r="Y22" s="558"/>
      <c r="Z22" s="558" t="str">
        <f t="shared" si="0"/>
        <v xml:space="preserve">Наименование системы теплоснабжения </v>
      </c>
      <c r="AA22" s="558"/>
      <c r="AB22" s="558"/>
      <c r="AC22" s="558"/>
      <c r="AI22" s="554"/>
      <c r="AJ22" s="554"/>
    </row>
    <row r="23" spans="1:36" ht="22.5">
      <c r="A23" s="1281"/>
      <c r="B23" s="1281"/>
      <c r="C23" s="1281"/>
      <c r="D23" s="1281">
        <v>1</v>
      </c>
      <c r="E23" s="833"/>
      <c r="F23" s="833"/>
      <c r="G23" s="833"/>
      <c r="H23" s="833"/>
      <c r="I23" s="835"/>
      <c r="J23" s="827"/>
      <c r="K23" s="830"/>
      <c r="L23" s="562" t="str">
        <f>mergeValue(A23) &amp;"."&amp; mergeValue(B23)&amp;"."&amp; mergeValue(C23)&amp;"."&amp; mergeValue(D23)</f>
        <v>1.1.1.1</v>
      </c>
      <c r="M23" s="518" t="s">
        <v>21</v>
      </c>
      <c r="N23" s="615"/>
      <c r="O23" s="1282"/>
      <c r="P23" s="1282"/>
      <c r="Q23" s="1282"/>
      <c r="R23" s="1282"/>
      <c r="S23" s="1282"/>
      <c r="T23" s="1282"/>
      <c r="U23" s="1282"/>
      <c r="V23" s="1282"/>
      <c r="W23" s="1129" t="s">
        <v>601</v>
      </c>
      <c r="Y23" s="558"/>
      <c r="Z23" s="558" t="str">
        <f t="shared" si="0"/>
        <v xml:space="preserve">Источник тепловой энергии  </v>
      </c>
      <c r="AA23" s="558"/>
      <c r="AB23" s="558"/>
      <c r="AC23" s="558"/>
      <c r="AI23" s="554"/>
      <c r="AJ23" s="554"/>
    </row>
    <row r="24" spans="1:36" ht="78.75">
      <c r="A24" s="1281"/>
      <c r="B24" s="1281"/>
      <c r="C24" s="1281"/>
      <c r="D24" s="1281"/>
      <c r="E24" s="1281">
        <v>1</v>
      </c>
      <c r="F24" s="833"/>
      <c r="G24" s="833"/>
      <c r="H24" s="831">
        <v>1</v>
      </c>
      <c r="I24" s="1281">
        <v>1</v>
      </c>
      <c r="J24" s="833"/>
      <c r="K24" s="838"/>
      <c r="L24" s="562" t="str">
        <f>mergeValue(A24) &amp;"."&amp; mergeValue(B24)&amp;"."&amp; mergeValue(C24)&amp;"."&amp; mergeValue(D24)&amp;"."&amp; mergeValue(E24)</f>
        <v>1.1.1.1.1</v>
      </c>
      <c r="M24" s="524" t="s">
        <v>8</v>
      </c>
      <c r="N24" s="615"/>
      <c r="O24" s="1283"/>
      <c r="P24" s="1283"/>
      <c r="Q24" s="1283"/>
      <c r="R24" s="1283"/>
      <c r="S24" s="1283"/>
      <c r="T24" s="1283"/>
      <c r="U24" s="1283"/>
      <c r="V24" s="1283"/>
      <c r="W24" s="1129" t="s">
        <v>719</v>
      </c>
      <c r="Y24" s="558"/>
      <c r="Z24" s="558" t="str">
        <f t="shared" si="0"/>
        <v>Схема подключения теплопотребляющей установки к коллектору источника тепловой энергии</v>
      </c>
      <c r="AA24" s="558"/>
      <c r="AB24" s="558"/>
      <c r="AC24" s="558"/>
      <c r="AI24" s="554"/>
      <c r="AJ24" s="554"/>
    </row>
    <row r="25" spans="1:36" ht="33.75">
      <c r="A25" s="1281"/>
      <c r="B25" s="1281"/>
      <c r="C25" s="1281"/>
      <c r="D25" s="1281"/>
      <c r="E25" s="1281"/>
      <c r="F25" s="1281">
        <v>1</v>
      </c>
      <c r="G25" s="831"/>
      <c r="H25" s="831"/>
      <c r="I25" s="1281"/>
      <c r="J25" s="1281">
        <v>1</v>
      </c>
      <c r="K25" s="839"/>
      <c r="L25" s="562" t="str">
        <f>mergeValue(A25) &amp;"."&amp; mergeValue(B25)&amp;"."&amp; mergeValue(C25)&amp;"."&amp; mergeValue(D25)&amp;"."&amp; mergeValue(E25)&amp;"."&amp; mergeValue(F25)</f>
        <v>1.1.1.1.1.1</v>
      </c>
      <c r="M25" s="525" t="s">
        <v>9</v>
      </c>
      <c r="N25" s="615"/>
      <c r="O25" s="1284"/>
      <c r="P25" s="1285"/>
      <c r="Q25" s="1285"/>
      <c r="R25" s="1285"/>
      <c r="S25" s="1285"/>
      <c r="T25" s="1285"/>
      <c r="U25" s="1285"/>
      <c r="V25" s="1286"/>
      <c r="W25" s="1129" t="s">
        <v>720</v>
      </c>
      <c r="Y25" s="558"/>
      <c r="Z25" s="558" t="str">
        <f t="shared" si="0"/>
        <v>Группа потребителей</v>
      </c>
      <c r="AA25" s="558"/>
      <c r="AB25" s="558"/>
      <c r="AC25" s="558"/>
      <c r="AI25" s="554"/>
      <c r="AJ25" s="554"/>
    </row>
    <row r="26" spans="1:36" ht="122.1" customHeight="1">
      <c r="A26" s="1281"/>
      <c r="B26" s="1281"/>
      <c r="C26" s="1281"/>
      <c r="D26" s="1281"/>
      <c r="E26" s="1281"/>
      <c r="F26" s="1281"/>
      <c r="G26" s="831">
        <v>1</v>
      </c>
      <c r="H26" s="831"/>
      <c r="I26" s="1281"/>
      <c r="J26" s="1281"/>
      <c r="K26" s="839">
        <v>1</v>
      </c>
      <c r="L26" s="562" t="str">
        <f>mergeValue(A26) &amp;"."&amp; mergeValue(B26)&amp;"."&amp; mergeValue(C26)&amp;"."&amp; mergeValue(D26)&amp;"."&amp; mergeValue(E26)&amp;"."&amp; mergeValue(F26)&amp;"."&amp; mergeValue(G26)</f>
        <v>1.1.1.1.1.1.1</v>
      </c>
      <c r="M26" s="1088"/>
      <c r="N26" s="615"/>
      <c r="O26" s="532"/>
      <c r="P26" s="532"/>
      <c r="Q26" s="1040"/>
      <c r="R26" s="1288"/>
      <c r="S26" s="1289" t="s">
        <v>83</v>
      </c>
      <c r="T26" s="1288"/>
      <c r="U26" s="1289" t="s">
        <v>84</v>
      </c>
      <c r="V26" s="532"/>
      <c r="W26" s="1299" t="s">
        <v>721</v>
      </c>
      <c r="X26" s="554" t="str">
        <f>strCheckDate(O27:V27)</f>
        <v/>
      </c>
      <c r="Y26" s="558"/>
      <c r="Z26" s="558" t="str">
        <f t="shared" si="0"/>
        <v/>
      </c>
      <c r="AA26" s="558"/>
      <c r="AB26" s="558"/>
      <c r="AC26" s="558"/>
      <c r="AI26" s="554"/>
      <c r="AJ26" s="554"/>
    </row>
    <row r="27" spans="1:36" ht="11.25" hidden="1">
      <c r="A27" s="1281"/>
      <c r="B27" s="1281"/>
      <c r="C27" s="1281"/>
      <c r="D27" s="1281"/>
      <c r="E27" s="1281"/>
      <c r="F27" s="1281"/>
      <c r="G27" s="831"/>
      <c r="H27" s="831"/>
      <c r="I27" s="1281"/>
      <c r="J27" s="1281"/>
      <c r="K27" s="839"/>
      <c r="L27" s="569"/>
      <c r="M27" s="615"/>
      <c r="N27" s="615"/>
      <c r="O27" s="532"/>
      <c r="P27" s="532"/>
      <c r="Q27" s="553" t="str">
        <f>R26 &amp; "-" &amp; T26</f>
        <v>-</v>
      </c>
      <c r="R27" s="1288"/>
      <c r="S27" s="1289"/>
      <c r="T27" s="1288"/>
      <c r="U27" s="1289"/>
      <c r="V27" s="532"/>
      <c r="W27" s="1300"/>
      <c r="Y27" s="558"/>
      <c r="Z27" s="558" t="str">
        <f t="shared" si="0"/>
        <v/>
      </c>
      <c r="AA27" s="558"/>
      <c r="AB27" s="558"/>
      <c r="AC27" s="558"/>
      <c r="AI27" s="554"/>
      <c r="AJ27" s="554"/>
    </row>
    <row r="28" spans="1:36" ht="15" customHeight="1">
      <c r="A28" s="1281"/>
      <c r="B28" s="1281"/>
      <c r="C28" s="1281"/>
      <c r="D28" s="1281"/>
      <c r="E28" s="1281"/>
      <c r="F28" s="1281"/>
      <c r="G28" s="833"/>
      <c r="H28" s="831"/>
      <c r="I28" s="1281"/>
      <c r="J28" s="1281"/>
      <c r="K28" s="838"/>
      <c r="L28" s="508"/>
      <c r="M28" s="527" t="s">
        <v>24</v>
      </c>
      <c r="N28" s="534"/>
      <c r="O28" s="534"/>
      <c r="P28" s="534"/>
      <c r="Q28" s="534"/>
      <c r="R28" s="534"/>
      <c r="S28" s="534"/>
      <c r="T28" s="534"/>
      <c r="U28" s="534"/>
      <c r="V28" s="530"/>
      <c r="W28" s="1301"/>
      <c r="Y28" s="558"/>
      <c r="Z28" s="558" t="str">
        <f t="shared" si="0"/>
        <v>Добавить вид теплоносителя (параметры теплоносителя)</v>
      </c>
      <c r="AA28" s="558"/>
      <c r="AB28" s="558"/>
      <c r="AC28" s="558"/>
      <c r="AI28" s="554"/>
      <c r="AJ28" s="554"/>
    </row>
    <row r="29" spans="1:36" ht="15" customHeight="1">
      <c r="A29" s="1281"/>
      <c r="B29" s="1281"/>
      <c r="C29" s="1281"/>
      <c r="D29" s="1281"/>
      <c r="E29" s="1281"/>
      <c r="F29" s="833"/>
      <c r="G29" s="833"/>
      <c r="H29" s="831"/>
      <c r="I29" s="1281"/>
      <c r="J29" s="833"/>
      <c r="K29" s="838"/>
      <c r="L29" s="508"/>
      <c r="M29" s="526" t="s">
        <v>10</v>
      </c>
      <c r="N29" s="534"/>
      <c r="O29" s="534"/>
      <c r="P29" s="534"/>
      <c r="Q29" s="534"/>
      <c r="R29" s="534"/>
      <c r="S29" s="534"/>
      <c r="T29" s="534"/>
      <c r="U29" s="533"/>
      <c r="V29" s="534"/>
      <c r="W29" s="634"/>
      <c r="Y29" s="558"/>
      <c r="Z29" s="558" t="str">
        <f t="shared" si="0"/>
        <v>Добавить группу потребителей</v>
      </c>
      <c r="AA29" s="558"/>
      <c r="AB29" s="558"/>
      <c r="AC29" s="558"/>
      <c r="AI29" s="554"/>
      <c r="AJ29" s="554"/>
    </row>
    <row r="30" spans="1:36" ht="15" customHeight="1">
      <c r="A30" s="1281"/>
      <c r="B30" s="1281"/>
      <c r="C30" s="1281"/>
      <c r="D30" s="1281"/>
      <c r="E30" s="837"/>
      <c r="F30" s="833"/>
      <c r="G30" s="833"/>
      <c r="H30" s="833"/>
      <c r="I30" s="829"/>
      <c r="J30" s="826"/>
      <c r="K30" s="836"/>
      <c r="L30" s="508"/>
      <c r="M30" s="521" t="s">
        <v>11</v>
      </c>
      <c r="N30" s="534"/>
      <c r="O30" s="534"/>
      <c r="P30" s="534"/>
      <c r="Q30" s="534"/>
      <c r="R30" s="534"/>
      <c r="S30" s="534"/>
      <c r="T30" s="534"/>
      <c r="U30" s="533"/>
      <c r="V30" s="534"/>
      <c r="W30" s="634"/>
      <c r="Y30" s="558"/>
      <c r="Z30" s="558" t="str">
        <f t="shared" si="0"/>
        <v>Добавить схему подключения</v>
      </c>
      <c r="AA30" s="558"/>
      <c r="AB30" s="558"/>
      <c r="AC30" s="558"/>
      <c r="AI30" s="554"/>
      <c r="AJ30" s="554"/>
    </row>
    <row r="31" spans="1:36" ht="15" customHeight="1">
      <c r="A31" s="1281"/>
      <c r="B31" s="1281"/>
      <c r="C31" s="1281"/>
      <c r="D31" s="837"/>
      <c r="E31" s="837"/>
      <c r="F31" s="833"/>
      <c r="G31" s="833"/>
      <c r="H31" s="833"/>
      <c r="I31" s="829"/>
      <c r="J31" s="826"/>
      <c r="K31" s="836"/>
      <c r="L31" s="508"/>
      <c r="M31" s="520" t="s">
        <v>16</v>
      </c>
      <c r="N31" s="534"/>
      <c r="O31" s="534"/>
      <c r="P31" s="534"/>
      <c r="Q31" s="534"/>
      <c r="R31" s="534"/>
      <c r="S31" s="534"/>
      <c r="T31" s="534"/>
      <c r="U31" s="533"/>
      <c r="V31" s="534"/>
      <c r="W31" s="634"/>
      <c r="Y31" s="558"/>
      <c r="Z31" s="558" t="str">
        <f t="shared" si="0"/>
        <v>Добавить источник тепловой энергии</v>
      </c>
      <c r="AA31" s="558"/>
      <c r="AB31" s="558"/>
      <c r="AC31" s="558"/>
      <c r="AI31" s="554"/>
      <c r="AJ31" s="554"/>
    </row>
    <row r="32" spans="1:36" ht="15" customHeight="1">
      <c r="A32" s="1281"/>
      <c r="B32" s="1281"/>
      <c r="C32" s="837"/>
      <c r="D32" s="837"/>
      <c r="E32" s="837"/>
      <c r="F32" s="837"/>
      <c r="G32" s="842"/>
      <c r="H32" s="829"/>
      <c r="I32" s="840"/>
      <c r="J32" s="826"/>
      <c r="K32" s="841"/>
      <c r="L32" s="508"/>
      <c r="M32" s="519" t="s">
        <v>17</v>
      </c>
      <c r="N32" s="534"/>
      <c r="O32" s="534"/>
      <c r="P32" s="534"/>
      <c r="Q32" s="534"/>
      <c r="R32" s="534"/>
      <c r="S32" s="534"/>
      <c r="T32" s="534"/>
      <c r="U32" s="533"/>
      <c r="V32" s="534"/>
      <c r="W32" s="634"/>
      <c r="Y32" s="558"/>
      <c r="Z32" s="558" t="str">
        <f t="shared" si="0"/>
        <v>Добавить наименование системы теплоснабжения</v>
      </c>
      <c r="AA32" s="558"/>
      <c r="AB32" s="558"/>
      <c r="AC32" s="558"/>
      <c r="AI32" s="554"/>
      <c r="AJ32" s="554"/>
    </row>
    <row r="33" spans="1:36" ht="15" customHeight="1">
      <c r="A33" s="1281"/>
      <c r="B33" s="837"/>
      <c r="C33" s="837"/>
      <c r="D33" s="837"/>
      <c r="E33" s="837"/>
      <c r="F33" s="837"/>
      <c r="G33" s="842"/>
      <c r="H33" s="829"/>
      <c r="I33" s="829"/>
      <c r="J33" s="826"/>
      <c r="K33" s="836"/>
      <c r="L33" s="508"/>
      <c r="M33" s="528" t="s">
        <v>18</v>
      </c>
      <c r="N33" s="534"/>
      <c r="O33" s="534"/>
      <c r="P33" s="534"/>
      <c r="Q33" s="534"/>
      <c r="R33" s="534"/>
      <c r="S33" s="534"/>
      <c r="T33" s="534"/>
      <c r="U33" s="533"/>
      <c r="V33" s="534"/>
      <c r="W33" s="634"/>
      <c r="Y33" s="558"/>
      <c r="Z33" s="558" t="str">
        <f t="shared" si="0"/>
        <v>Добавить территорию действия тарифа</v>
      </c>
      <c r="AA33" s="558"/>
      <c r="AB33" s="558"/>
      <c r="AC33" s="558"/>
      <c r="AI33" s="554"/>
      <c r="AJ33" s="554"/>
    </row>
    <row r="34" spans="1:36" s="492" customFormat="1" ht="15" customHeight="1">
      <c r="A34" s="825"/>
      <c r="B34" s="825"/>
      <c r="C34" s="825"/>
      <c r="D34" s="825"/>
      <c r="E34" s="825"/>
      <c r="F34" s="825"/>
      <c r="G34" s="825"/>
      <c r="H34" s="825"/>
      <c r="I34" s="825"/>
      <c r="J34" s="825"/>
      <c r="K34" s="825"/>
      <c r="L34" s="462"/>
      <c r="M34" s="535" t="s">
        <v>308</v>
      </c>
      <c r="N34" s="534"/>
      <c r="O34" s="534"/>
      <c r="P34" s="534"/>
      <c r="Q34" s="534"/>
      <c r="R34" s="534"/>
      <c r="S34" s="534"/>
      <c r="T34" s="534"/>
      <c r="U34" s="533"/>
      <c r="V34" s="534"/>
      <c r="W34" s="634"/>
      <c r="X34" s="556"/>
      <c r="Y34" s="556"/>
      <c r="Z34" s="556"/>
      <c r="AA34" s="556"/>
      <c r="AB34" s="556"/>
      <c r="AC34" s="556"/>
      <c r="AD34" s="556"/>
      <c r="AE34" s="556"/>
      <c r="AF34" s="556"/>
      <c r="AG34" s="556"/>
      <c r="AH34" s="556"/>
    </row>
    <row r="35" spans="1:36" ht="11.25">
      <c r="A35" s="493"/>
      <c r="B35" s="493"/>
      <c r="C35" s="493"/>
      <c r="D35" s="493"/>
      <c r="E35" s="493"/>
      <c r="F35" s="493"/>
      <c r="G35" s="493"/>
      <c r="H35" s="493"/>
      <c r="I35" s="493"/>
      <c r="J35" s="493"/>
      <c r="K35" s="493"/>
      <c r="X35" s="493"/>
      <c r="Y35" s="493"/>
      <c r="Z35" s="493"/>
      <c r="AA35" s="493"/>
      <c r="AB35" s="493"/>
      <c r="AC35" s="493"/>
      <c r="AD35" s="493"/>
      <c r="AE35" s="493"/>
      <c r="AF35" s="493"/>
      <c r="AG35" s="493"/>
      <c r="AH35" s="493"/>
    </row>
    <row r="36" spans="1:36" ht="105.75" customHeight="1">
      <c r="L36" s="1">
        <v>1</v>
      </c>
      <c r="M36" s="1274" t="s">
        <v>722</v>
      </c>
      <c r="N36" s="1274"/>
      <c r="O36" s="1274"/>
      <c r="P36" s="1274"/>
      <c r="Q36" s="1274"/>
      <c r="R36" s="1274"/>
      <c r="S36" s="1274"/>
      <c r="T36" s="1274"/>
      <c r="U36" s="1274"/>
      <c r="V36" s="1274"/>
      <c r="W36" s="1274"/>
    </row>
  </sheetData>
  <sheetProtection password="FA9C" sheet="1" objects="1" scenarios="1" formatColumns="0" formatRows="0"/>
  <dataConsolidate/>
  <mergeCells count="40">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 ref="S26:S27"/>
    <mergeCell ref="T26:T27"/>
    <mergeCell ref="L5:T5"/>
    <mergeCell ref="O11:T11"/>
    <mergeCell ref="O12:T12"/>
    <mergeCell ref="L13:M13"/>
    <mergeCell ref="O14:U14"/>
    <mergeCell ref="O7:P7"/>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formula1>900</formula1>
    </dataValidation>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JO26"/>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dataValidation type="list" allowBlank="1" showInputMessage="1" showErrorMessage="1" errorTitle="Ошибка" error="Выберите значение из списка" prompt="Выберите значение из списка" sqref="O25">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3_i">
    <tabColor indexed="22"/>
  </sheetPr>
  <dimension ref="A1:T19"/>
  <sheetViews>
    <sheetView showGridLines="0" topLeftCell="E1" zoomScaleNormal="100" workbookViewId="0"/>
  </sheetViews>
  <sheetFormatPr defaultColWidth="10.5703125" defaultRowHeight="14.25"/>
  <cols>
    <col min="1" max="1" width="3.7109375" style="758" hidden="1" customWidth="1"/>
    <col min="2" max="4" width="3.7109375" style="759" hidden="1" customWidth="1"/>
    <col min="5" max="5" width="3.7109375" style="760" customWidth="1"/>
    <col min="6" max="6" width="9.7109375" style="751" customWidth="1"/>
    <col min="7" max="7" width="37.7109375" style="751" customWidth="1"/>
    <col min="8" max="8" width="66.85546875" style="751" customWidth="1"/>
    <col min="9" max="9" width="115.7109375" style="751" customWidth="1"/>
    <col min="10" max="11" width="10.5703125" style="759"/>
    <col min="12" max="12" width="11.140625" style="759" customWidth="1"/>
    <col min="13" max="20" width="10.5703125" style="759"/>
    <col min="21" max="16384" width="10.5703125" style="751"/>
  </cols>
  <sheetData>
    <row r="1" spans="1:20" ht="3" customHeight="1">
      <c r="A1" s="758" t="s">
        <v>49</v>
      </c>
    </row>
    <row r="2" spans="1:20" ht="22.5">
      <c r="F2" s="1275" t="s">
        <v>470</v>
      </c>
      <c r="G2" s="1276"/>
      <c r="H2" s="1277"/>
      <c r="I2" s="757"/>
    </row>
    <row r="3" spans="1:20" ht="3" customHeight="1"/>
    <row r="4" spans="1:20" s="539" customFormat="1" ht="11.25">
      <c r="A4" s="734"/>
      <c r="B4" s="734"/>
      <c r="C4" s="734"/>
      <c r="D4" s="734"/>
      <c r="F4" s="1227" t="s">
        <v>445</v>
      </c>
      <c r="G4" s="1227"/>
      <c r="H4" s="1227"/>
      <c r="I4" s="1278" t="s">
        <v>446</v>
      </c>
      <c r="J4" s="734"/>
      <c r="K4" s="734"/>
      <c r="L4" s="734"/>
      <c r="M4" s="734"/>
      <c r="N4" s="734"/>
      <c r="O4" s="734"/>
      <c r="P4" s="734"/>
      <c r="Q4" s="734"/>
      <c r="R4" s="734"/>
      <c r="S4" s="734"/>
      <c r="T4" s="734"/>
    </row>
    <row r="5" spans="1:20" s="539" customFormat="1" ht="11.25" customHeight="1">
      <c r="A5" s="734"/>
      <c r="B5" s="734"/>
      <c r="C5" s="734"/>
      <c r="D5" s="734"/>
      <c r="F5" s="739" t="s">
        <v>91</v>
      </c>
      <c r="G5" s="761" t="s">
        <v>448</v>
      </c>
      <c r="H5" s="753" t="s">
        <v>439</v>
      </c>
      <c r="I5" s="1278"/>
      <c r="J5" s="734"/>
      <c r="K5" s="734"/>
      <c r="L5" s="734"/>
      <c r="M5" s="734"/>
      <c r="N5" s="734"/>
      <c r="O5" s="734"/>
      <c r="P5" s="734"/>
      <c r="Q5" s="734"/>
      <c r="R5" s="734"/>
      <c r="S5" s="734"/>
      <c r="T5" s="734"/>
    </row>
    <row r="6" spans="1:20" s="539" customFormat="1" ht="12" customHeight="1">
      <c r="A6" s="734"/>
      <c r="B6" s="734"/>
      <c r="C6" s="734"/>
      <c r="D6" s="734"/>
      <c r="F6" s="762" t="s">
        <v>92</v>
      </c>
      <c r="G6" s="763">
        <v>2</v>
      </c>
      <c r="H6" s="764">
        <v>3</v>
      </c>
      <c r="I6" s="577">
        <v>4</v>
      </c>
      <c r="J6" s="734">
        <v>4</v>
      </c>
      <c r="K6" s="734"/>
      <c r="L6" s="734"/>
      <c r="M6" s="734"/>
      <c r="N6" s="734"/>
      <c r="O6" s="734"/>
      <c r="P6" s="734"/>
      <c r="Q6" s="734"/>
      <c r="R6" s="734"/>
      <c r="S6" s="734"/>
      <c r="T6" s="734"/>
    </row>
    <row r="7" spans="1:20" s="539" customFormat="1" ht="18.75">
      <c r="A7" s="734"/>
      <c r="B7" s="734"/>
      <c r="C7" s="734"/>
      <c r="D7" s="734"/>
      <c r="F7" s="765">
        <v>1</v>
      </c>
      <c r="G7" s="766" t="s">
        <v>471</v>
      </c>
      <c r="H7" s="756" t="str">
        <f>IF(dateCh="","",dateCh)</f>
        <v>25.05.2023</v>
      </c>
      <c r="I7" s="767" t="s">
        <v>472</v>
      </c>
      <c r="J7" s="584"/>
      <c r="K7" s="734"/>
      <c r="L7" s="734"/>
      <c r="M7" s="734"/>
      <c r="N7" s="734"/>
      <c r="O7" s="734"/>
      <c r="P7" s="734"/>
      <c r="Q7" s="734"/>
      <c r="R7" s="734"/>
      <c r="S7" s="734"/>
      <c r="T7" s="734"/>
    </row>
    <row r="8" spans="1:20" s="539" customFormat="1" ht="45">
      <c r="A8" s="1279">
        <v>1</v>
      </c>
      <c r="B8" s="734"/>
      <c r="C8" s="734"/>
      <c r="D8" s="734"/>
      <c r="F8" s="765" t="str">
        <f>"2." &amp;mergeValue(A8)</f>
        <v>2.1</v>
      </c>
      <c r="G8" s="766" t="s">
        <v>473</v>
      </c>
      <c r="H8" s="756"/>
      <c r="I8" s="767" t="s">
        <v>568</v>
      </c>
      <c r="J8" s="584"/>
      <c r="K8" s="734"/>
      <c r="L8" s="734"/>
      <c r="M8" s="734"/>
      <c r="N8" s="734"/>
      <c r="O8" s="734"/>
      <c r="P8" s="734"/>
      <c r="Q8" s="734"/>
      <c r="R8" s="734"/>
      <c r="S8" s="734"/>
      <c r="T8" s="734"/>
    </row>
    <row r="9" spans="1:20" s="539" customFormat="1" ht="22.5">
      <c r="A9" s="1279"/>
      <c r="B9" s="734"/>
      <c r="C9" s="734"/>
      <c r="D9" s="734"/>
      <c r="F9" s="765" t="str">
        <f>"3." &amp;mergeValue(A9)</f>
        <v>3.1</v>
      </c>
      <c r="G9" s="766" t="s">
        <v>474</v>
      </c>
      <c r="H9" s="756"/>
      <c r="I9" s="767" t="s">
        <v>566</v>
      </c>
      <c r="J9" s="584"/>
      <c r="K9" s="734"/>
      <c r="L9" s="734"/>
      <c r="M9" s="734"/>
      <c r="N9" s="734"/>
      <c r="O9" s="734"/>
      <c r="P9" s="734"/>
      <c r="Q9" s="734"/>
      <c r="R9" s="734"/>
      <c r="S9" s="734"/>
      <c r="T9" s="734"/>
    </row>
    <row r="10" spans="1:20" s="539" customFormat="1" ht="22.5">
      <c r="A10" s="1279"/>
      <c r="B10" s="734"/>
      <c r="C10" s="734"/>
      <c r="D10" s="734"/>
      <c r="F10" s="765" t="str">
        <f>"4."&amp;mergeValue(A10)</f>
        <v>4.1</v>
      </c>
      <c r="G10" s="766" t="s">
        <v>475</v>
      </c>
      <c r="H10" s="753" t="s">
        <v>449</v>
      </c>
      <c r="I10" s="767"/>
      <c r="J10" s="584"/>
      <c r="K10" s="734"/>
      <c r="L10" s="734"/>
      <c r="M10" s="734"/>
      <c r="N10" s="734"/>
      <c r="O10" s="734"/>
      <c r="P10" s="734"/>
      <c r="Q10" s="734"/>
      <c r="R10" s="734"/>
      <c r="S10" s="734"/>
      <c r="T10" s="734"/>
    </row>
    <row r="11" spans="1:20" s="539" customFormat="1" ht="18.75">
      <c r="A11" s="1279"/>
      <c r="B11" s="1279">
        <v>1</v>
      </c>
      <c r="C11" s="740"/>
      <c r="D11" s="740"/>
      <c r="F11" s="765" t="str">
        <f>"4."&amp;mergeValue(A11) &amp;"."&amp;mergeValue(B11)</f>
        <v>4.1.1</v>
      </c>
      <c r="G11" s="778" t="s">
        <v>570</v>
      </c>
      <c r="H11" s="756" t="str">
        <f>IF(region_name="","",region_name)</f>
        <v>Костромская область</v>
      </c>
      <c r="I11" s="767" t="s">
        <v>478</v>
      </c>
      <c r="J11" s="584"/>
      <c r="K11" s="734"/>
      <c r="L11" s="734"/>
      <c r="M11" s="734"/>
      <c r="N11" s="734"/>
      <c r="O11" s="734"/>
      <c r="P11" s="734"/>
      <c r="Q11" s="734"/>
      <c r="R11" s="734"/>
      <c r="S11" s="734"/>
      <c r="T11" s="734"/>
    </row>
    <row r="12" spans="1:20" s="539" customFormat="1" ht="22.5">
      <c r="A12" s="1279"/>
      <c r="B12" s="1279"/>
      <c r="C12" s="1279">
        <v>1</v>
      </c>
      <c r="D12" s="740"/>
      <c r="F12" s="765" t="str">
        <f>"4."&amp;mergeValue(A12) &amp;"."&amp;mergeValue(B12)&amp;"."&amp;mergeValue(C12)</f>
        <v>4.1.1.1</v>
      </c>
      <c r="G12" s="768" t="s">
        <v>476</v>
      </c>
      <c r="H12" s="756"/>
      <c r="I12" s="767" t="s">
        <v>479</v>
      </c>
      <c r="J12" s="584"/>
      <c r="K12" s="734"/>
      <c r="L12" s="734"/>
      <c r="M12" s="734"/>
      <c r="N12" s="734"/>
      <c r="O12" s="734"/>
      <c r="P12" s="734"/>
      <c r="Q12" s="734"/>
      <c r="R12" s="734"/>
      <c r="S12" s="734"/>
      <c r="T12" s="734"/>
    </row>
    <row r="13" spans="1:20" s="539" customFormat="1" ht="39" customHeight="1">
      <c r="A13" s="1279"/>
      <c r="B13" s="1279"/>
      <c r="C13" s="1279"/>
      <c r="D13" s="740">
        <v>1</v>
      </c>
      <c r="F13" s="765" t="str">
        <f>"4."&amp;mergeValue(A13) &amp;"."&amp;mergeValue(B13)&amp;"."&amp;mergeValue(C13)&amp;"."&amp;mergeValue(D13)</f>
        <v>4.1.1.1.1</v>
      </c>
      <c r="G13" s="769" t="s">
        <v>477</v>
      </c>
      <c r="H13" s="756"/>
      <c r="I13" s="1280" t="s">
        <v>569</v>
      </c>
      <c r="J13" s="584"/>
      <c r="K13" s="734"/>
      <c r="L13" s="734"/>
      <c r="M13" s="734"/>
      <c r="N13" s="734"/>
      <c r="O13" s="734"/>
      <c r="P13" s="734"/>
      <c r="Q13" s="734"/>
      <c r="R13" s="734"/>
      <c r="S13" s="734"/>
      <c r="T13" s="734"/>
    </row>
    <row r="14" spans="1:20" s="539" customFormat="1" ht="18.75">
      <c r="A14" s="1279"/>
      <c r="B14" s="1279"/>
      <c r="C14" s="1279"/>
      <c r="D14" s="740"/>
      <c r="F14" s="770"/>
      <c r="G14" s="722" t="s">
        <v>4</v>
      </c>
      <c r="H14" s="593"/>
      <c r="I14" s="1280"/>
      <c r="J14" s="584"/>
      <c r="K14" s="734"/>
      <c r="L14" s="734"/>
      <c r="M14" s="734"/>
      <c r="N14" s="734"/>
      <c r="O14" s="734"/>
      <c r="P14" s="734"/>
      <c r="Q14" s="734"/>
      <c r="R14" s="734"/>
      <c r="S14" s="734"/>
      <c r="T14" s="734"/>
    </row>
    <row r="15" spans="1:20" s="539" customFormat="1" ht="18.75">
      <c r="A15" s="1279"/>
      <c r="B15" s="1279"/>
      <c r="C15" s="740"/>
      <c r="D15" s="740"/>
      <c r="F15" s="603"/>
      <c r="G15" s="546" t="s">
        <v>401</v>
      </c>
      <c r="H15" s="604"/>
      <c r="I15" s="605"/>
      <c r="J15" s="584"/>
      <c r="K15" s="734"/>
      <c r="L15" s="734"/>
      <c r="M15" s="734"/>
      <c r="N15" s="734"/>
      <c r="O15" s="734"/>
      <c r="P15" s="734"/>
      <c r="Q15" s="734"/>
      <c r="R15" s="734"/>
      <c r="S15" s="734"/>
      <c r="T15" s="734"/>
    </row>
    <row r="16" spans="1:20" s="539" customFormat="1" ht="18.75">
      <c r="A16" s="1279"/>
      <c r="B16" s="734"/>
      <c r="C16" s="734"/>
      <c r="D16" s="734"/>
      <c r="F16" s="770"/>
      <c r="G16" s="696" t="s">
        <v>483</v>
      </c>
      <c r="H16" s="771"/>
      <c r="I16" s="772"/>
      <c r="J16" s="584"/>
      <c r="K16" s="734"/>
      <c r="L16" s="734"/>
      <c r="M16" s="734"/>
      <c r="N16" s="734"/>
      <c r="O16" s="734"/>
      <c r="P16" s="734"/>
      <c r="Q16" s="734"/>
      <c r="R16" s="734"/>
      <c r="S16" s="734"/>
      <c r="T16" s="734"/>
    </row>
    <row r="17" spans="1:20" s="539" customFormat="1" ht="18.75">
      <c r="A17" s="734"/>
      <c r="B17" s="734"/>
      <c r="C17" s="734"/>
      <c r="D17" s="734"/>
      <c r="F17" s="770"/>
      <c r="G17" s="699" t="s">
        <v>482</v>
      </c>
      <c r="H17" s="771"/>
      <c r="I17" s="772"/>
      <c r="J17" s="584"/>
      <c r="K17" s="734"/>
      <c r="L17" s="734"/>
      <c r="M17" s="734"/>
      <c r="N17" s="734"/>
      <c r="O17" s="734"/>
      <c r="P17" s="734"/>
      <c r="Q17" s="734"/>
      <c r="R17" s="734"/>
      <c r="S17" s="734"/>
      <c r="T17" s="734"/>
    </row>
    <row r="18" spans="1:20" s="735" customFormat="1" ht="3" customHeight="1">
      <c r="A18" s="736"/>
      <c r="B18" s="736"/>
      <c r="C18" s="736"/>
      <c r="D18" s="736"/>
      <c r="F18" s="594"/>
      <c r="G18" s="595"/>
      <c r="H18" s="596"/>
      <c r="I18" s="597"/>
      <c r="J18" s="736"/>
      <c r="K18" s="736"/>
      <c r="L18" s="736"/>
      <c r="M18" s="736"/>
      <c r="N18" s="736"/>
      <c r="O18" s="736"/>
      <c r="P18" s="736"/>
      <c r="Q18" s="736"/>
      <c r="R18" s="736"/>
      <c r="S18" s="736"/>
      <c r="T18" s="736"/>
    </row>
    <row r="19" spans="1:20" s="735" customFormat="1" ht="15" customHeight="1">
      <c r="A19" s="736"/>
      <c r="B19" s="736"/>
      <c r="C19" s="736"/>
      <c r="D19" s="736"/>
      <c r="F19" s="773"/>
      <c r="G19" s="1274" t="s">
        <v>571</v>
      </c>
      <c r="H19" s="1274"/>
      <c r="I19" s="774"/>
      <c r="J19" s="736"/>
      <c r="K19" s="736"/>
      <c r="L19" s="736"/>
      <c r="M19" s="736"/>
      <c r="N19" s="736"/>
      <c r="O19" s="736"/>
      <c r="P19" s="736"/>
      <c r="Q19" s="736"/>
      <c r="R19" s="736"/>
      <c r="S19" s="736"/>
      <c r="T19" s="73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3_i">
    <tabColor rgb="FFEAEBEE"/>
  </sheetPr>
  <dimension ref="A1:AJ36"/>
  <sheetViews>
    <sheetView showGridLines="0" topLeftCell="I4" zoomScaleNormal="100" workbookViewId="0"/>
  </sheetViews>
  <sheetFormatPr defaultColWidth="10.5703125" defaultRowHeight="14.25"/>
  <cols>
    <col min="1" max="6" width="10.5703125" style="759" hidden="1" customWidth="1"/>
    <col min="7" max="8" width="9.140625" style="758" hidden="1" customWidth="1"/>
    <col min="9" max="9" width="3.7109375" style="653" customWidth="1"/>
    <col min="10" max="11" width="3.7109375" style="760" customWidth="1"/>
    <col min="12" max="12" width="12.7109375" style="751" customWidth="1"/>
    <col min="13" max="13" width="44.7109375" style="751" customWidth="1"/>
    <col min="14" max="14" width="1.7109375" style="751" hidden="1" customWidth="1"/>
    <col min="15" max="17" width="23.7109375" style="751" hidden="1" customWidth="1"/>
    <col min="18" max="18" width="11.7109375" style="751" customWidth="1"/>
    <col min="19" max="19" width="3.7109375" style="751" customWidth="1"/>
    <col min="20" max="20" width="11.7109375" style="751" customWidth="1"/>
    <col min="21" max="21" width="8.5703125" style="751" hidden="1" customWidth="1"/>
    <col min="22" max="22" width="4.7109375" style="751" customWidth="1"/>
    <col min="23" max="23" width="115.7109375" style="751" customWidth="1"/>
    <col min="24" max="25" width="10.5703125" style="759"/>
    <col min="26" max="26" width="11.140625" style="759" customWidth="1"/>
    <col min="27" max="34" width="10.5703125" style="759"/>
    <col min="35" max="256" width="10.5703125" style="751"/>
    <col min="257" max="264" width="0" style="751" hidden="1" customWidth="1"/>
    <col min="265" max="265" width="3.7109375" style="751" customWidth="1"/>
    <col min="266" max="266" width="3.85546875" style="751" customWidth="1"/>
    <col min="267" max="267" width="3.7109375" style="751" customWidth="1"/>
    <col min="268" max="268" width="12.7109375" style="751" customWidth="1"/>
    <col min="269" max="269" width="52.7109375" style="751" customWidth="1"/>
    <col min="270" max="273" width="0" style="751" hidden="1" customWidth="1"/>
    <col min="274" max="274" width="12.28515625" style="751" customWidth="1"/>
    <col min="275" max="275" width="6.42578125" style="751" customWidth="1"/>
    <col min="276" max="276" width="12.28515625" style="751" customWidth="1"/>
    <col min="277" max="277" width="0" style="751" hidden="1" customWidth="1"/>
    <col min="278" max="278" width="3.7109375" style="751" customWidth="1"/>
    <col min="279" max="279" width="11.140625" style="751" bestFit="1" customWidth="1"/>
    <col min="280" max="281" width="10.5703125" style="751"/>
    <col min="282" max="282" width="11.140625" style="751" customWidth="1"/>
    <col min="283" max="512" width="10.5703125" style="751"/>
    <col min="513" max="520" width="0" style="751" hidden="1" customWidth="1"/>
    <col min="521" max="521" width="3.7109375" style="751" customWidth="1"/>
    <col min="522" max="522" width="3.85546875" style="751" customWidth="1"/>
    <col min="523" max="523" width="3.7109375" style="751" customWidth="1"/>
    <col min="524" max="524" width="12.7109375" style="751" customWidth="1"/>
    <col min="525" max="525" width="52.7109375" style="751" customWidth="1"/>
    <col min="526" max="529" width="0" style="751" hidden="1" customWidth="1"/>
    <col min="530" max="530" width="12.28515625" style="751" customWidth="1"/>
    <col min="531" max="531" width="6.42578125" style="751" customWidth="1"/>
    <col min="532" max="532" width="12.28515625" style="751" customWidth="1"/>
    <col min="533" max="533" width="0" style="751" hidden="1" customWidth="1"/>
    <col min="534" max="534" width="3.7109375" style="751" customWidth="1"/>
    <col min="535" max="535" width="11.140625" style="751" bestFit="1" customWidth="1"/>
    <col min="536" max="537" width="10.5703125" style="751"/>
    <col min="538" max="538" width="11.140625" style="751" customWidth="1"/>
    <col min="539" max="768" width="10.5703125" style="751"/>
    <col min="769" max="776" width="0" style="751" hidden="1" customWidth="1"/>
    <col min="777" max="777" width="3.7109375" style="751" customWidth="1"/>
    <col min="778" max="778" width="3.85546875" style="751" customWidth="1"/>
    <col min="779" max="779" width="3.7109375" style="751" customWidth="1"/>
    <col min="780" max="780" width="12.7109375" style="751" customWidth="1"/>
    <col min="781" max="781" width="52.7109375" style="751" customWidth="1"/>
    <col min="782" max="785" width="0" style="751" hidden="1" customWidth="1"/>
    <col min="786" max="786" width="12.28515625" style="751" customWidth="1"/>
    <col min="787" max="787" width="6.42578125" style="751" customWidth="1"/>
    <col min="788" max="788" width="12.28515625" style="751" customWidth="1"/>
    <col min="789" max="789" width="0" style="751" hidden="1" customWidth="1"/>
    <col min="790" max="790" width="3.7109375" style="751" customWidth="1"/>
    <col min="791" max="791" width="11.140625" style="751" bestFit="1" customWidth="1"/>
    <col min="792" max="793" width="10.5703125" style="751"/>
    <col min="794" max="794" width="11.140625" style="751" customWidth="1"/>
    <col min="795" max="1024" width="10.5703125" style="751"/>
    <col min="1025" max="1032" width="0" style="751" hidden="1" customWidth="1"/>
    <col min="1033" max="1033" width="3.7109375" style="751" customWidth="1"/>
    <col min="1034" max="1034" width="3.85546875" style="751" customWidth="1"/>
    <col min="1035" max="1035" width="3.7109375" style="751" customWidth="1"/>
    <col min="1036" max="1036" width="12.7109375" style="751" customWidth="1"/>
    <col min="1037" max="1037" width="52.7109375" style="751" customWidth="1"/>
    <col min="1038" max="1041" width="0" style="751" hidden="1" customWidth="1"/>
    <col min="1042" max="1042" width="12.28515625" style="751" customWidth="1"/>
    <col min="1043" max="1043" width="6.42578125" style="751" customWidth="1"/>
    <col min="1044" max="1044" width="12.28515625" style="751" customWidth="1"/>
    <col min="1045" max="1045" width="0" style="751" hidden="1" customWidth="1"/>
    <col min="1046" max="1046" width="3.7109375" style="751" customWidth="1"/>
    <col min="1047" max="1047" width="11.140625" style="751" bestFit="1" customWidth="1"/>
    <col min="1048" max="1049" width="10.5703125" style="751"/>
    <col min="1050" max="1050" width="11.140625" style="751" customWidth="1"/>
    <col min="1051" max="1280" width="10.5703125" style="751"/>
    <col min="1281" max="1288" width="0" style="751" hidden="1" customWidth="1"/>
    <col min="1289" max="1289" width="3.7109375" style="751" customWidth="1"/>
    <col min="1290" max="1290" width="3.85546875" style="751" customWidth="1"/>
    <col min="1291" max="1291" width="3.7109375" style="751" customWidth="1"/>
    <col min="1292" max="1292" width="12.7109375" style="751" customWidth="1"/>
    <col min="1293" max="1293" width="52.7109375" style="751" customWidth="1"/>
    <col min="1294" max="1297" width="0" style="751" hidden="1" customWidth="1"/>
    <col min="1298" max="1298" width="12.28515625" style="751" customWidth="1"/>
    <col min="1299" max="1299" width="6.42578125" style="751" customWidth="1"/>
    <col min="1300" max="1300" width="12.28515625" style="751" customWidth="1"/>
    <col min="1301" max="1301" width="0" style="751" hidden="1" customWidth="1"/>
    <col min="1302" max="1302" width="3.7109375" style="751" customWidth="1"/>
    <col min="1303" max="1303" width="11.140625" style="751" bestFit="1" customWidth="1"/>
    <col min="1304" max="1305" width="10.5703125" style="751"/>
    <col min="1306" max="1306" width="11.140625" style="751" customWidth="1"/>
    <col min="1307" max="1536" width="10.5703125" style="751"/>
    <col min="1537" max="1544" width="0" style="751" hidden="1" customWidth="1"/>
    <col min="1545" max="1545" width="3.7109375" style="751" customWidth="1"/>
    <col min="1546" max="1546" width="3.85546875" style="751" customWidth="1"/>
    <col min="1547" max="1547" width="3.7109375" style="751" customWidth="1"/>
    <col min="1548" max="1548" width="12.7109375" style="751" customWidth="1"/>
    <col min="1549" max="1549" width="52.7109375" style="751" customWidth="1"/>
    <col min="1550" max="1553" width="0" style="751" hidden="1" customWidth="1"/>
    <col min="1554" max="1554" width="12.28515625" style="751" customWidth="1"/>
    <col min="1555" max="1555" width="6.42578125" style="751" customWidth="1"/>
    <col min="1556" max="1556" width="12.28515625" style="751" customWidth="1"/>
    <col min="1557" max="1557" width="0" style="751" hidden="1" customWidth="1"/>
    <col min="1558" max="1558" width="3.7109375" style="751" customWidth="1"/>
    <col min="1559" max="1559" width="11.140625" style="751" bestFit="1" customWidth="1"/>
    <col min="1560" max="1561" width="10.5703125" style="751"/>
    <col min="1562" max="1562" width="11.140625" style="751" customWidth="1"/>
    <col min="1563" max="1792" width="10.5703125" style="751"/>
    <col min="1793" max="1800" width="0" style="751" hidden="1" customWidth="1"/>
    <col min="1801" max="1801" width="3.7109375" style="751" customWidth="1"/>
    <col min="1802" max="1802" width="3.85546875" style="751" customWidth="1"/>
    <col min="1803" max="1803" width="3.7109375" style="751" customWidth="1"/>
    <col min="1804" max="1804" width="12.7109375" style="751" customWidth="1"/>
    <col min="1805" max="1805" width="52.7109375" style="751" customWidth="1"/>
    <col min="1806" max="1809" width="0" style="751" hidden="1" customWidth="1"/>
    <col min="1810" max="1810" width="12.28515625" style="751" customWidth="1"/>
    <col min="1811" max="1811" width="6.42578125" style="751" customWidth="1"/>
    <col min="1812" max="1812" width="12.28515625" style="751" customWidth="1"/>
    <col min="1813" max="1813" width="0" style="751" hidden="1" customWidth="1"/>
    <col min="1814" max="1814" width="3.7109375" style="751" customWidth="1"/>
    <col min="1815" max="1815" width="11.140625" style="751" bestFit="1" customWidth="1"/>
    <col min="1816" max="1817" width="10.5703125" style="751"/>
    <col min="1818" max="1818" width="11.140625" style="751" customWidth="1"/>
    <col min="1819" max="2048" width="10.5703125" style="751"/>
    <col min="2049" max="2056" width="0" style="751" hidden="1" customWidth="1"/>
    <col min="2057" max="2057" width="3.7109375" style="751" customWidth="1"/>
    <col min="2058" max="2058" width="3.85546875" style="751" customWidth="1"/>
    <col min="2059" max="2059" width="3.7109375" style="751" customWidth="1"/>
    <col min="2060" max="2060" width="12.7109375" style="751" customWidth="1"/>
    <col min="2061" max="2061" width="52.7109375" style="751" customWidth="1"/>
    <col min="2062" max="2065" width="0" style="751" hidden="1" customWidth="1"/>
    <col min="2066" max="2066" width="12.28515625" style="751" customWidth="1"/>
    <col min="2067" max="2067" width="6.42578125" style="751" customWidth="1"/>
    <col min="2068" max="2068" width="12.28515625" style="751" customWidth="1"/>
    <col min="2069" max="2069" width="0" style="751" hidden="1" customWidth="1"/>
    <col min="2070" max="2070" width="3.7109375" style="751" customWidth="1"/>
    <col min="2071" max="2071" width="11.140625" style="751" bestFit="1" customWidth="1"/>
    <col min="2072" max="2073" width="10.5703125" style="751"/>
    <col min="2074" max="2074" width="11.140625" style="751" customWidth="1"/>
    <col min="2075" max="2304" width="10.5703125" style="751"/>
    <col min="2305" max="2312" width="0" style="751" hidden="1" customWidth="1"/>
    <col min="2313" max="2313" width="3.7109375" style="751" customWidth="1"/>
    <col min="2314" max="2314" width="3.85546875" style="751" customWidth="1"/>
    <col min="2315" max="2315" width="3.7109375" style="751" customWidth="1"/>
    <col min="2316" max="2316" width="12.7109375" style="751" customWidth="1"/>
    <col min="2317" max="2317" width="52.7109375" style="751" customWidth="1"/>
    <col min="2318" max="2321" width="0" style="751" hidden="1" customWidth="1"/>
    <col min="2322" max="2322" width="12.28515625" style="751" customWidth="1"/>
    <col min="2323" max="2323" width="6.42578125" style="751" customWidth="1"/>
    <col min="2324" max="2324" width="12.28515625" style="751" customWidth="1"/>
    <col min="2325" max="2325" width="0" style="751" hidden="1" customWidth="1"/>
    <col min="2326" max="2326" width="3.7109375" style="751" customWidth="1"/>
    <col min="2327" max="2327" width="11.140625" style="751" bestFit="1" customWidth="1"/>
    <col min="2328" max="2329" width="10.5703125" style="751"/>
    <col min="2330" max="2330" width="11.140625" style="751" customWidth="1"/>
    <col min="2331" max="2560" width="10.5703125" style="751"/>
    <col min="2561" max="2568" width="0" style="751" hidden="1" customWidth="1"/>
    <col min="2569" max="2569" width="3.7109375" style="751" customWidth="1"/>
    <col min="2570" max="2570" width="3.85546875" style="751" customWidth="1"/>
    <col min="2571" max="2571" width="3.7109375" style="751" customWidth="1"/>
    <col min="2572" max="2572" width="12.7109375" style="751" customWidth="1"/>
    <col min="2573" max="2573" width="52.7109375" style="751" customWidth="1"/>
    <col min="2574" max="2577" width="0" style="751" hidden="1" customWidth="1"/>
    <col min="2578" max="2578" width="12.28515625" style="751" customWidth="1"/>
    <col min="2579" max="2579" width="6.42578125" style="751" customWidth="1"/>
    <col min="2580" max="2580" width="12.28515625" style="751" customWidth="1"/>
    <col min="2581" max="2581" width="0" style="751" hidden="1" customWidth="1"/>
    <col min="2582" max="2582" width="3.7109375" style="751" customWidth="1"/>
    <col min="2583" max="2583" width="11.140625" style="751" bestFit="1" customWidth="1"/>
    <col min="2584" max="2585" width="10.5703125" style="751"/>
    <col min="2586" max="2586" width="11.140625" style="751" customWidth="1"/>
    <col min="2587" max="2816" width="10.5703125" style="751"/>
    <col min="2817" max="2824" width="0" style="751" hidden="1" customWidth="1"/>
    <col min="2825" max="2825" width="3.7109375" style="751" customWidth="1"/>
    <col min="2826" max="2826" width="3.85546875" style="751" customWidth="1"/>
    <col min="2827" max="2827" width="3.7109375" style="751" customWidth="1"/>
    <col min="2828" max="2828" width="12.7109375" style="751" customWidth="1"/>
    <col min="2829" max="2829" width="52.7109375" style="751" customWidth="1"/>
    <col min="2830" max="2833" width="0" style="751" hidden="1" customWidth="1"/>
    <col min="2834" max="2834" width="12.28515625" style="751" customWidth="1"/>
    <col min="2835" max="2835" width="6.42578125" style="751" customWidth="1"/>
    <col min="2836" max="2836" width="12.28515625" style="751" customWidth="1"/>
    <col min="2837" max="2837" width="0" style="751" hidden="1" customWidth="1"/>
    <col min="2838" max="2838" width="3.7109375" style="751" customWidth="1"/>
    <col min="2839" max="2839" width="11.140625" style="751" bestFit="1" customWidth="1"/>
    <col min="2840" max="2841" width="10.5703125" style="751"/>
    <col min="2842" max="2842" width="11.140625" style="751" customWidth="1"/>
    <col min="2843" max="3072" width="10.5703125" style="751"/>
    <col min="3073" max="3080" width="0" style="751" hidden="1" customWidth="1"/>
    <col min="3081" max="3081" width="3.7109375" style="751" customWidth="1"/>
    <col min="3082" max="3082" width="3.85546875" style="751" customWidth="1"/>
    <col min="3083" max="3083" width="3.7109375" style="751" customWidth="1"/>
    <col min="3084" max="3084" width="12.7109375" style="751" customWidth="1"/>
    <col min="3085" max="3085" width="52.7109375" style="751" customWidth="1"/>
    <col min="3086" max="3089" width="0" style="751" hidden="1" customWidth="1"/>
    <col min="3090" max="3090" width="12.28515625" style="751" customWidth="1"/>
    <col min="3091" max="3091" width="6.42578125" style="751" customWidth="1"/>
    <col min="3092" max="3092" width="12.28515625" style="751" customWidth="1"/>
    <col min="3093" max="3093" width="0" style="751" hidden="1" customWidth="1"/>
    <col min="3094" max="3094" width="3.7109375" style="751" customWidth="1"/>
    <col min="3095" max="3095" width="11.140625" style="751" bestFit="1" customWidth="1"/>
    <col min="3096" max="3097" width="10.5703125" style="751"/>
    <col min="3098" max="3098" width="11.140625" style="751" customWidth="1"/>
    <col min="3099" max="3328" width="10.5703125" style="751"/>
    <col min="3329" max="3336" width="0" style="751" hidden="1" customWidth="1"/>
    <col min="3337" max="3337" width="3.7109375" style="751" customWidth="1"/>
    <col min="3338" max="3338" width="3.85546875" style="751" customWidth="1"/>
    <col min="3339" max="3339" width="3.7109375" style="751" customWidth="1"/>
    <col min="3340" max="3340" width="12.7109375" style="751" customWidth="1"/>
    <col min="3341" max="3341" width="52.7109375" style="751" customWidth="1"/>
    <col min="3342" max="3345" width="0" style="751" hidden="1" customWidth="1"/>
    <col min="3346" max="3346" width="12.28515625" style="751" customWidth="1"/>
    <col min="3347" max="3347" width="6.42578125" style="751" customWidth="1"/>
    <col min="3348" max="3348" width="12.28515625" style="751" customWidth="1"/>
    <col min="3349" max="3349" width="0" style="751" hidden="1" customWidth="1"/>
    <col min="3350" max="3350" width="3.7109375" style="751" customWidth="1"/>
    <col min="3351" max="3351" width="11.140625" style="751" bestFit="1" customWidth="1"/>
    <col min="3352" max="3353" width="10.5703125" style="751"/>
    <col min="3354" max="3354" width="11.140625" style="751" customWidth="1"/>
    <col min="3355" max="3584" width="10.5703125" style="751"/>
    <col min="3585" max="3592" width="0" style="751" hidden="1" customWidth="1"/>
    <col min="3593" max="3593" width="3.7109375" style="751" customWidth="1"/>
    <col min="3594" max="3594" width="3.85546875" style="751" customWidth="1"/>
    <col min="3595" max="3595" width="3.7109375" style="751" customWidth="1"/>
    <col min="3596" max="3596" width="12.7109375" style="751" customWidth="1"/>
    <col min="3597" max="3597" width="52.7109375" style="751" customWidth="1"/>
    <col min="3598" max="3601" width="0" style="751" hidden="1" customWidth="1"/>
    <col min="3602" max="3602" width="12.28515625" style="751" customWidth="1"/>
    <col min="3603" max="3603" width="6.42578125" style="751" customWidth="1"/>
    <col min="3604" max="3604" width="12.28515625" style="751" customWidth="1"/>
    <col min="3605" max="3605" width="0" style="751" hidden="1" customWidth="1"/>
    <col min="3606" max="3606" width="3.7109375" style="751" customWidth="1"/>
    <col min="3607" max="3607" width="11.140625" style="751" bestFit="1" customWidth="1"/>
    <col min="3608" max="3609" width="10.5703125" style="751"/>
    <col min="3610" max="3610" width="11.140625" style="751" customWidth="1"/>
    <col min="3611" max="3840" width="10.5703125" style="751"/>
    <col min="3841" max="3848" width="0" style="751" hidden="1" customWidth="1"/>
    <col min="3849" max="3849" width="3.7109375" style="751" customWidth="1"/>
    <col min="3850" max="3850" width="3.85546875" style="751" customWidth="1"/>
    <col min="3851" max="3851" width="3.7109375" style="751" customWidth="1"/>
    <col min="3852" max="3852" width="12.7109375" style="751" customWidth="1"/>
    <col min="3853" max="3853" width="52.7109375" style="751" customWidth="1"/>
    <col min="3854" max="3857" width="0" style="751" hidden="1" customWidth="1"/>
    <col min="3858" max="3858" width="12.28515625" style="751" customWidth="1"/>
    <col min="3859" max="3859" width="6.42578125" style="751" customWidth="1"/>
    <col min="3860" max="3860" width="12.28515625" style="751" customWidth="1"/>
    <col min="3861" max="3861" width="0" style="751" hidden="1" customWidth="1"/>
    <col min="3862" max="3862" width="3.7109375" style="751" customWidth="1"/>
    <col min="3863" max="3863" width="11.140625" style="751" bestFit="1" customWidth="1"/>
    <col min="3864" max="3865" width="10.5703125" style="751"/>
    <col min="3866" max="3866" width="11.140625" style="751" customWidth="1"/>
    <col min="3867" max="4096" width="10.5703125" style="751"/>
    <col min="4097" max="4104" width="0" style="751" hidden="1" customWidth="1"/>
    <col min="4105" max="4105" width="3.7109375" style="751" customWidth="1"/>
    <col min="4106" max="4106" width="3.85546875" style="751" customWidth="1"/>
    <col min="4107" max="4107" width="3.7109375" style="751" customWidth="1"/>
    <col min="4108" max="4108" width="12.7109375" style="751" customWidth="1"/>
    <col min="4109" max="4109" width="52.7109375" style="751" customWidth="1"/>
    <col min="4110" max="4113" width="0" style="751" hidden="1" customWidth="1"/>
    <col min="4114" max="4114" width="12.28515625" style="751" customWidth="1"/>
    <col min="4115" max="4115" width="6.42578125" style="751" customWidth="1"/>
    <col min="4116" max="4116" width="12.28515625" style="751" customWidth="1"/>
    <col min="4117" max="4117" width="0" style="751" hidden="1" customWidth="1"/>
    <col min="4118" max="4118" width="3.7109375" style="751" customWidth="1"/>
    <col min="4119" max="4119" width="11.140625" style="751" bestFit="1" customWidth="1"/>
    <col min="4120" max="4121" width="10.5703125" style="751"/>
    <col min="4122" max="4122" width="11.140625" style="751" customWidth="1"/>
    <col min="4123" max="4352" width="10.5703125" style="751"/>
    <col min="4353" max="4360" width="0" style="751" hidden="1" customWidth="1"/>
    <col min="4361" max="4361" width="3.7109375" style="751" customWidth="1"/>
    <col min="4362" max="4362" width="3.85546875" style="751" customWidth="1"/>
    <col min="4363" max="4363" width="3.7109375" style="751" customWidth="1"/>
    <col min="4364" max="4364" width="12.7109375" style="751" customWidth="1"/>
    <col min="4365" max="4365" width="52.7109375" style="751" customWidth="1"/>
    <col min="4366" max="4369" width="0" style="751" hidden="1" customWidth="1"/>
    <col min="4370" max="4370" width="12.28515625" style="751" customWidth="1"/>
    <col min="4371" max="4371" width="6.42578125" style="751" customWidth="1"/>
    <col min="4372" max="4372" width="12.28515625" style="751" customWidth="1"/>
    <col min="4373" max="4373" width="0" style="751" hidden="1" customWidth="1"/>
    <col min="4374" max="4374" width="3.7109375" style="751" customWidth="1"/>
    <col min="4375" max="4375" width="11.140625" style="751" bestFit="1" customWidth="1"/>
    <col min="4376" max="4377" width="10.5703125" style="751"/>
    <col min="4378" max="4378" width="11.140625" style="751" customWidth="1"/>
    <col min="4379" max="4608" width="10.5703125" style="751"/>
    <col min="4609" max="4616" width="0" style="751" hidden="1" customWidth="1"/>
    <col min="4617" max="4617" width="3.7109375" style="751" customWidth="1"/>
    <col min="4618" max="4618" width="3.85546875" style="751" customWidth="1"/>
    <col min="4619" max="4619" width="3.7109375" style="751" customWidth="1"/>
    <col min="4620" max="4620" width="12.7109375" style="751" customWidth="1"/>
    <col min="4621" max="4621" width="52.7109375" style="751" customWidth="1"/>
    <col min="4622" max="4625" width="0" style="751" hidden="1" customWidth="1"/>
    <col min="4626" max="4626" width="12.28515625" style="751" customWidth="1"/>
    <col min="4627" max="4627" width="6.42578125" style="751" customWidth="1"/>
    <col min="4628" max="4628" width="12.28515625" style="751" customWidth="1"/>
    <col min="4629" max="4629" width="0" style="751" hidden="1" customWidth="1"/>
    <col min="4630" max="4630" width="3.7109375" style="751" customWidth="1"/>
    <col min="4631" max="4631" width="11.140625" style="751" bestFit="1" customWidth="1"/>
    <col min="4632" max="4633" width="10.5703125" style="751"/>
    <col min="4634" max="4634" width="11.140625" style="751" customWidth="1"/>
    <col min="4635" max="4864" width="10.5703125" style="751"/>
    <col min="4865" max="4872" width="0" style="751" hidden="1" customWidth="1"/>
    <col min="4873" max="4873" width="3.7109375" style="751" customWidth="1"/>
    <col min="4874" max="4874" width="3.85546875" style="751" customWidth="1"/>
    <col min="4875" max="4875" width="3.7109375" style="751" customWidth="1"/>
    <col min="4876" max="4876" width="12.7109375" style="751" customWidth="1"/>
    <col min="4877" max="4877" width="52.7109375" style="751" customWidth="1"/>
    <col min="4878" max="4881" width="0" style="751" hidden="1" customWidth="1"/>
    <col min="4882" max="4882" width="12.28515625" style="751" customWidth="1"/>
    <col min="4883" max="4883" width="6.42578125" style="751" customWidth="1"/>
    <col min="4884" max="4884" width="12.28515625" style="751" customWidth="1"/>
    <col min="4885" max="4885" width="0" style="751" hidden="1" customWidth="1"/>
    <col min="4886" max="4886" width="3.7109375" style="751" customWidth="1"/>
    <col min="4887" max="4887" width="11.140625" style="751" bestFit="1" customWidth="1"/>
    <col min="4888" max="4889" width="10.5703125" style="751"/>
    <col min="4890" max="4890" width="11.140625" style="751" customWidth="1"/>
    <col min="4891" max="5120" width="10.5703125" style="751"/>
    <col min="5121" max="5128" width="0" style="751" hidden="1" customWidth="1"/>
    <col min="5129" max="5129" width="3.7109375" style="751" customWidth="1"/>
    <col min="5130" max="5130" width="3.85546875" style="751" customWidth="1"/>
    <col min="5131" max="5131" width="3.7109375" style="751" customWidth="1"/>
    <col min="5132" max="5132" width="12.7109375" style="751" customWidth="1"/>
    <col min="5133" max="5133" width="52.7109375" style="751" customWidth="1"/>
    <col min="5134" max="5137" width="0" style="751" hidden="1" customWidth="1"/>
    <col min="5138" max="5138" width="12.28515625" style="751" customWidth="1"/>
    <col min="5139" max="5139" width="6.42578125" style="751" customWidth="1"/>
    <col min="5140" max="5140" width="12.28515625" style="751" customWidth="1"/>
    <col min="5141" max="5141" width="0" style="751" hidden="1" customWidth="1"/>
    <col min="5142" max="5142" width="3.7109375" style="751" customWidth="1"/>
    <col min="5143" max="5143" width="11.140625" style="751" bestFit="1" customWidth="1"/>
    <col min="5144" max="5145" width="10.5703125" style="751"/>
    <col min="5146" max="5146" width="11.140625" style="751" customWidth="1"/>
    <col min="5147" max="5376" width="10.5703125" style="751"/>
    <col min="5377" max="5384" width="0" style="751" hidden="1" customWidth="1"/>
    <col min="5385" max="5385" width="3.7109375" style="751" customWidth="1"/>
    <col min="5386" max="5386" width="3.85546875" style="751" customWidth="1"/>
    <col min="5387" max="5387" width="3.7109375" style="751" customWidth="1"/>
    <col min="5388" max="5388" width="12.7109375" style="751" customWidth="1"/>
    <col min="5389" max="5389" width="52.7109375" style="751" customWidth="1"/>
    <col min="5390" max="5393" width="0" style="751" hidden="1" customWidth="1"/>
    <col min="5394" max="5394" width="12.28515625" style="751" customWidth="1"/>
    <col min="5395" max="5395" width="6.42578125" style="751" customWidth="1"/>
    <col min="5396" max="5396" width="12.28515625" style="751" customWidth="1"/>
    <col min="5397" max="5397" width="0" style="751" hidden="1" customWidth="1"/>
    <col min="5398" max="5398" width="3.7109375" style="751" customWidth="1"/>
    <col min="5399" max="5399" width="11.140625" style="751" bestFit="1" customWidth="1"/>
    <col min="5400" max="5401" width="10.5703125" style="751"/>
    <col min="5402" max="5402" width="11.140625" style="751" customWidth="1"/>
    <col min="5403" max="5632" width="10.5703125" style="751"/>
    <col min="5633" max="5640" width="0" style="751" hidden="1" customWidth="1"/>
    <col min="5641" max="5641" width="3.7109375" style="751" customWidth="1"/>
    <col min="5642" max="5642" width="3.85546875" style="751" customWidth="1"/>
    <col min="5643" max="5643" width="3.7109375" style="751" customWidth="1"/>
    <col min="5644" max="5644" width="12.7109375" style="751" customWidth="1"/>
    <col min="5645" max="5645" width="52.7109375" style="751" customWidth="1"/>
    <col min="5646" max="5649" width="0" style="751" hidden="1" customWidth="1"/>
    <col min="5650" max="5650" width="12.28515625" style="751" customWidth="1"/>
    <col min="5651" max="5651" width="6.42578125" style="751" customWidth="1"/>
    <col min="5652" max="5652" width="12.28515625" style="751" customWidth="1"/>
    <col min="5653" max="5653" width="0" style="751" hidden="1" customWidth="1"/>
    <col min="5654" max="5654" width="3.7109375" style="751" customWidth="1"/>
    <col min="5655" max="5655" width="11.140625" style="751" bestFit="1" customWidth="1"/>
    <col min="5656" max="5657" width="10.5703125" style="751"/>
    <col min="5658" max="5658" width="11.140625" style="751" customWidth="1"/>
    <col min="5659" max="5888" width="10.5703125" style="751"/>
    <col min="5889" max="5896" width="0" style="751" hidden="1" customWidth="1"/>
    <col min="5897" max="5897" width="3.7109375" style="751" customWidth="1"/>
    <col min="5898" max="5898" width="3.85546875" style="751" customWidth="1"/>
    <col min="5899" max="5899" width="3.7109375" style="751" customWidth="1"/>
    <col min="5900" max="5900" width="12.7109375" style="751" customWidth="1"/>
    <col min="5901" max="5901" width="52.7109375" style="751" customWidth="1"/>
    <col min="5902" max="5905" width="0" style="751" hidden="1" customWidth="1"/>
    <col min="5906" max="5906" width="12.28515625" style="751" customWidth="1"/>
    <col min="5907" max="5907" width="6.42578125" style="751" customWidth="1"/>
    <col min="5908" max="5908" width="12.28515625" style="751" customWidth="1"/>
    <col min="5909" max="5909" width="0" style="751" hidden="1" customWidth="1"/>
    <col min="5910" max="5910" width="3.7109375" style="751" customWidth="1"/>
    <col min="5911" max="5911" width="11.140625" style="751" bestFit="1" customWidth="1"/>
    <col min="5912" max="5913" width="10.5703125" style="751"/>
    <col min="5914" max="5914" width="11.140625" style="751" customWidth="1"/>
    <col min="5915" max="6144" width="10.5703125" style="751"/>
    <col min="6145" max="6152" width="0" style="751" hidden="1" customWidth="1"/>
    <col min="6153" max="6153" width="3.7109375" style="751" customWidth="1"/>
    <col min="6154" max="6154" width="3.85546875" style="751" customWidth="1"/>
    <col min="6155" max="6155" width="3.7109375" style="751" customWidth="1"/>
    <col min="6156" max="6156" width="12.7109375" style="751" customWidth="1"/>
    <col min="6157" max="6157" width="52.7109375" style="751" customWidth="1"/>
    <col min="6158" max="6161" width="0" style="751" hidden="1" customWidth="1"/>
    <col min="6162" max="6162" width="12.28515625" style="751" customWidth="1"/>
    <col min="6163" max="6163" width="6.42578125" style="751" customWidth="1"/>
    <col min="6164" max="6164" width="12.28515625" style="751" customWidth="1"/>
    <col min="6165" max="6165" width="0" style="751" hidden="1" customWidth="1"/>
    <col min="6166" max="6166" width="3.7109375" style="751" customWidth="1"/>
    <col min="6167" max="6167" width="11.140625" style="751" bestFit="1" customWidth="1"/>
    <col min="6168" max="6169" width="10.5703125" style="751"/>
    <col min="6170" max="6170" width="11.140625" style="751" customWidth="1"/>
    <col min="6171" max="6400" width="10.5703125" style="751"/>
    <col min="6401" max="6408" width="0" style="751" hidden="1" customWidth="1"/>
    <col min="6409" max="6409" width="3.7109375" style="751" customWidth="1"/>
    <col min="6410" max="6410" width="3.85546875" style="751" customWidth="1"/>
    <col min="6411" max="6411" width="3.7109375" style="751" customWidth="1"/>
    <col min="6412" max="6412" width="12.7109375" style="751" customWidth="1"/>
    <col min="6413" max="6413" width="52.7109375" style="751" customWidth="1"/>
    <col min="6414" max="6417" width="0" style="751" hidden="1" customWidth="1"/>
    <col min="6418" max="6418" width="12.28515625" style="751" customWidth="1"/>
    <col min="6419" max="6419" width="6.42578125" style="751" customWidth="1"/>
    <col min="6420" max="6420" width="12.28515625" style="751" customWidth="1"/>
    <col min="6421" max="6421" width="0" style="751" hidden="1" customWidth="1"/>
    <col min="6422" max="6422" width="3.7109375" style="751" customWidth="1"/>
    <col min="6423" max="6423" width="11.140625" style="751" bestFit="1" customWidth="1"/>
    <col min="6424" max="6425" width="10.5703125" style="751"/>
    <col min="6426" max="6426" width="11.140625" style="751" customWidth="1"/>
    <col min="6427" max="6656" width="10.5703125" style="751"/>
    <col min="6657" max="6664" width="0" style="751" hidden="1" customWidth="1"/>
    <col min="6665" max="6665" width="3.7109375" style="751" customWidth="1"/>
    <col min="6666" max="6666" width="3.85546875" style="751" customWidth="1"/>
    <col min="6667" max="6667" width="3.7109375" style="751" customWidth="1"/>
    <col min="6668" max="6668" width="12.7109375" style="751" customWidth="1"/>
    <col min="6669" max="6669" width="52.7109375" style="751" customWidth="1"/>
    <col min="6670" max="6673" width="0" style="751" hidden="1" customWidth="1"/>
    <col min="6674" max="6674" width="12.28515625" style="751" customWidth="1"/>
    <col min="6675" max="6675" width="6.42578125" style="751" customWidth="1"/>
    <col min="6676" max="6676" width="12.28515625" style="751" customWidth="1"/>
    <col min="6677" max="6677" width="0" style="751" hidden="1" customWidth="1"/>
    <col min="6678" max="6678" width="3.7109375" style="751" customWidth="1"/>
    <col min="6679" max="6679" width="11.140625" style="751" bestFit="1" customWidth="1"/>
    <col min="6680" max="6681" width="10.5703125" style="751"/>
    <col min="6682" max="6682" width="11.140625" style="751" customWidth="1"/>
    <col min="6683" max="6912" width="10.5703125" style="751"/>
    <col min="6913" max="6920" width="0" style="751" hidden="1" customWidth="1"/>
    <col min="6921" max="6921" width="3.7109375" style="751" customWidth="1"/>
    <col min="6922" max="6922" width="3.85546875" style="751" customWidth="1"/>
    <col min="6923" max="6923" width="3.7109375" style="751" customWidth="1"/>
    <col min="6924" max="6924" width="12.7109375" style="751" customWidth="1"/>
    <col min="6925" max="6925" width="52.7109375" style="751" customWidth="1"/>
    <col min="6926" max="6929" width="0" style="751" hidden="1" customWidth="1"/>
    <col min="6930" max="6930" width="12.28515625" style="751" customWidth="1"/>
    <col min="6931" max="6931" width="6.42578125" style="751" customWidth="1"/>
    <col min="6932" max="6932" width="12.28515625" style="751" customWidth="1"/>
    <col min="6933" max="6933" width="0" style="751" hidden="1" customWidth="1"/>
    <col min="6934" max="6934" width="3.7109375" style="751" customWidth="1"/>
    <col min="6935" max="6935" width="11.140625" style="751" bestFit="1" customWidth="1"/>
    <col min="6936" max="6937" width="10.5703125" style="751"/>
    <col min="6938" max="6938" width="11.140625" style="751" customWidth="1"/>
    <col min="6939" max="7168" width="10.5703125" style="751"/>
    <col min="7169" max="7176" width="0" style="751" hidden="1" customWidth="1"/>
    <col min="7177" max="7177" width="3.7109375" style="751" customWidth="1"/>
    <col min="7178" max="7178" width="3.85546875" style="751" customWidth="1"/>
    <col min="7179" max="7179" width="3.7109375" style="751" customWidth="1"/>
    <col min="7180" max="7180" width="12.7109375" style="751" customWidth="1"/>
    <col min="7181" max="7181" width="52.7109375" style="751" customWidth="1"/>
    <col min="7182" max="7185" width="0" style="751" hidden="1" customWidth="1"/>
    <col min="7186" max="7186" width="12.28515625" style="751" customWidth="1"/>
    <col min="7187" max="7187" width="6.42578125" style="751" customWidth="1"/>
    <col min="7188" max="7188" width="12.28515625" style="751" customWidth="1"/>
    <col min="7189" max="7189" width="0" style="751" hidden="1" customWidth="1"/>
    <col min="7190" max="7190" width="3.7109375" style="751" customWidth="1"/>
    <col min="7191" max="7191" width="11.140625" style="751" bestFit="1" customWidth="1"/>
    <col min="7192" max="7193" width="10.5703125" style="751"/>
    <col min="7194" max="7194" width="11.140625" style="751" customWidth="1"/>
    <col min="7195" max="7424" width="10.5703125" style="751"/>
    <col min="7425" max="7432" width="0" style="751" hidden="1" customWidth="1"/>
    <col min="7433" max="7433" width="3.7109375" style="751" customWidth="1"/>
    <col min="7434" max="7434" width="3.85546875" style="751" customWidth="1"/>
    <col min="7435" max="7435" width="3.7109375" style="751" customWidth="1"/>
    <col min="7436" max="7436" width="12.7109375" style="751" customWidth="1"/>
    <col min="7437" max="7437" width="52.7109375" style="751" customWidth="1"/>
    <col min="7438" max="7441" width="0" style="751" hidden="1" customWidth="1"/>
    <col min="7442" max="7442" width="12.28515625" style="751" customWidth="1"/>
    <col min="7443" max="7443" width="6.42578125" style="751" customWidth="1"/>
    <col min="7444" max="7444" width="12.28515625" style="751" customWidth="1"/>
    <col min="7445" max="7445" width="0" style="751" hidden="1" customWidth="1"/>
    <col min="7446" max="7446" width="3.7109375" style="751" customWidth="1"/>
    <col min="7447" max="7447" width="11.140625" style="751" bestFit="1" customWidth="1"/>
    <col min="7448" max="7449" width="10.5703125" style="751"/>
    <col min="7450" max="7450" width="11.140625" style="751" customWidth="1"/>
    <col min="7451" max="7680" width="10.5703125" style="751"/>
    <col min="7681" max="7688" width="0" style="751" hidden="1" customWidth="1"/>
    <col min="7689" max="7689" width="3.7109375" style="751" customWidth="1"/>
    <col min="7690" max="7690" width="3.85546875" style="751" customWidth="1"/>
    <col min="7691" max="7691" width="3.7109375" style="751" customWidth="1"/>
    <col min="7692" max="7692" width="12.7109375" style="751" customWidth="1"/>
    <col min="7693" max="7693" width="52.7109375" style="751" customWidth="1"/>
    <col min="7694" max="7697" width="0" style="751" hidden="1" customWidth="1"/>
    <col min="7698" max="7698" width="12.28515625" style="751" customWidth="1"/>
    <col min="7699" max="7699" width="6.42578125" style="751" customWidth="1"/>
    <col min="7700" max="7700" width="12.28515625" style="751" customWidth="1"/>
    <col min="7701" max="7701" width="0" style="751" hidden="1" customWidth="1"/>
    <col min="7702" max="7702" width="3.7109375" style="751" customWidth="1"/>
    <col min="7703" max="7703" width="11.140625" style="751" bestFit="1" customWidth="1"/>
    <col min="7704" max="7705" width="10.5703125" style="751"/>
    <col min="7706" max="7706" width="11.140625" style="751" customWidth="1"/>
    <col min="7707" max="7936" width="10.5703125" style="751"/>
    <col min="7937" max="7944" width="0" style="751" hidden="1" customWidth="1"/>
    <col min="7945" max="7945" width="3.7109375" style="751" customWidth="1"/>
    <col min="7946" max="7946" width="3.85546875" style="751" customWidth="1"/>
    <col min="7947" max="7947" width="3.7109375" style="751" customWidth="1"/>
    <col min="7948" max="7948" width="12.7109375" style="751" customWidth="1"/>
    <col min="7949" max="7949" width="52.7109375" style="751" customWidth="1"/>
    <col min="7950" max="7953" width="0" style="751" hidden="1" customWidth="1"/>
    <col min="7954" max="7954" width="12.28515625" style="751" customWidth="1"/>
    <col min="7955" max="7955" width="6.42578125" style="751" customWidth="1"/>
    <col min="7956" max="7956" width="12.28515625" style="751" customWidth="1"/>
    <col min="7957" max="7957" width="0" style="751" hidden="1" customWidth="1"/>
    <col min="7958" max="7958" width="3.7109375" style="751" customWidth="1"/>
    <col min="7959" max="7959" width="11.140625" style="751" bestFit="1" customWidth="1"/>
    <col min="7960" max="7961" width="10.5703125" style="751"/>
    <col min="7962" max="7962" width="11.140625" style="751" customWidth="1"/>
    <col min="7963" max="8192" width="10.5703125" style="751"/>
    <col min="8193" max="8200" width="0" style="751" hidden="1" customWidth="1"/>
    <col min="8201" max="8201" width="3.7109375" style="751" customWidth="1"/>
    <col min="8202" max="8202" width="3.85546875" style="751" customWidth="1"/>
    <col min="8203" max="8203" width="3.7109375" style="751" customWidth="1"/>
    <col min="8204" max="8204" width="12.7109375" style="751" customWidth="1"/>
    <col min="8205" max="8205" width="52.7109375" style="751" customWidth="1"/>
    <col min="8206" max="8209" width="0" style="751" hidden="1" customWidth="1"/>
    <col min="8210" max="8210" width="12.28515625" style="751" customWidth="1"/>
    <col min="8211" max="8211" width="6.42578125" style="751" customWidth="1"/>
    <col min="8212" max="8212" width="12.28515625" style="751" customWidth="1"/>
    <col min="8213" max="8213" width="0" style="751" hidden="1" customWidth="1"/>
    <col min="8214" max="8214" width="3.7109375" style="751" customWidth="1"/>
    <col min="8215" max="8215" width="11.140625" style="751" bestFit="1" customWidth="1"/>
    <col min="8216" max="8217" width="10.5703125" style="751"/>
    <col min="8218" max="8218" width="11.140625" style="751" customWidth="1"/>
    <col min="8219" max="8448" width="10.5703125" style="751"/>
    <col min="8449" max="8456" width="0" style="751" hidden="1" customWidth="1"/>
    <col min="8457" max="8457" width="3.7109375" style="751" customWidth="1"/>
    <col min="8458" max="8458" width="3.85546875" style="751" customWidth="1"/>
    <col min="8459" max="8459" width="3.7109375" style="751" customWidth="1"/>
    <col min="8460" max="8460" width="12.7109375" style="751" customWidth="1"/>
    <col min="8461" max="8461" width="52.7109375" style="751" customWidth="1"/>
    <col min="8462" max="8465" width="0" style="751" hidden="1" customWidth="1"/>
    <col min="8466" max="8466" width="12.28515625" style="751" customWidth="1"/>
    <col min="8467" max="8467" width="6.42578125" style="751" customWidth="1"/>
    <col min="8468" max="8468" width="12.28515625" style="751" customWidth="1"/>
    <col min="8469" max="8469" width="0" style="751" hidden="1" customWidth="1"/>
    <col min="8470" max="8470" width="3.7109375" style="751" customWidth="1"/>
    <col min="8471" max="8471" width="11.140625" style="751" bestFit="1" customWidth="1"/>
    <col min="8472" max="8473" width="10.5703125" style="751"/>
    <col min="8474" max="8474" width="11.140625" style="751" customWidth="1"/>
    <col min="8475" max="8704" width="10.5703125" style="751"/>
    <col min="8705" max="8712" width="0" style="751" hidden="1" customWidth="1"/>
    <col min="8713" max="8713" width="3.7109375" style="751" customWidth="1"/>
    <col min="8714" max="8714" width="3.85546875" style="751" customWidth="1"/>
    <col min="8715" max="8715" width="3.7109375" style="751" customWidth="1"/>
    <col min="8716" max="8716" width="12.7109375" style="751" customWidth="1"/>
    <col min="8717" max="8717" width="52.7109375" style="751" customWidth="1"/>
    <col min="8718" max="8721" width="0" style="751" hidden="1" customWidth="1"/>
    <col min="8722" max="8722" width="12.28515625" style="751" customWidth="1"/>
    <col min="8723" max="8723" width="6.42578125" style="751" customWidth="1"/>
    <col min="8724" max="8724" width="12.28515625" style="751" customWidth="1"/>
    <col min="8725" max="8725" width="0" style="751" hidden="1" customWidth="1"/>
    <col min="8726" max="8726" width="3.7109375" style="751" customWidth="1"/>
    <col min="8727" max="8727" width="11.140625" style="751" bestFit="1" customWidth="1"/>
    <col min="8728" max="8729" width="10.5703125" style="751"/>
    <col min="8730" max="8730" width="11.140625" style="751" customWidth="1"/>
    <col min="8731" max="8960" width="10.5703125" style="751"/>
    <col min="8961" max="8968" width="0" style="751" hidden="1" customWidth="1"/>
    <col min="8969" max="8969" width="3.7109375" style="751" customWidth="1"/>
    <col min="8970" max="8970" width="3.85546875" style="751" customWidth="1"/>
    <col min="8971" max="8971" width="3.7109375" style="751" customWidth="1"/>
    <col min="8972" max="8972" width="12.7109375" style="751" customWidth="1"/>
    <col min="8973" max="8973" width="52.7109375" style="751" customWidth="1"/>
    <col min="8974" max="8977" width="0" style="751" hidden="1" customWidth="1"/>
    <col min="8978" max="8978" width="12.28515625" style="751" customWidth="1"/>
    <col min="8979" max="8979" width="6.42578125" style="751" customWidth="1"/>
    <col min="8980" max="8980" width="12.28515625" style="751" customWidth="1"/>
    <col min="8981" max="8981" width="0" style="751" hidden="1" customWidth="1"/>
    <col min="8982" max="8982" width="3.7109375" style="751" customWidth="1"/>
    <col min="8983" max="8983" width="11.140625" style="751" bestFit="1" customWidth="1"/>
    <col min="8984" max="8985" width="10.5703125" style="751"/>
    <col min="8986" max="8986" width="11.140625" style="751" customWidth="1"/>
    <col min="8987" max="9216" width="10.5703125" style="751"/>
    <col min="9217" max="9224" width="0" style="751" hidden="1" customWidth="1"/>
    <col min="9225" max="9225" width="3.7109375" style="751" customWidth="1"/>
    <col min="9226" max="9226" width="3.85546875" style="751" customWidth="1"/>
    <col min="9227" max="9227" width="3.7109375" style="751" customWidth="1"/>
    <col min="9228" max="9228" width="12.7109375" style="751" customWidth="1"/>
    <col min="9229" max="9229" width="52.7109375" style="751" customWidth="1"/>
    <col min="9230" max="9233" width="0" style="751" hidden="1" customWidth="1"/>
    <col min="9234" max="9234" width="12.28515625" style="751" customWidth="1"/>
    <col min="9235" max="9235" width="6.42578125" style="751" customWidth="1"/>
    <col min="9236" max="9236" width="12.28515625" style="751" customWidth="1"/>
    <col min="9237" max="9237" width="0" style="751" hidden="1" customWidth="1"/>
    <col min="9238" max="9238" width="3.7109375" style="751" customWidth="1"/>
    <col min="9239" max="9239" width="11.140625" style="751" bestFit="1" customWidth="1"/>
    <col min="9240" max="9241" width="10.5703125" style="751"/>
    <col min="9242" max="9242" width="11.140625" style="751" customWidth="1"/>
    <col min="9243" max="9472" width="10.5703125" style="751"/>
    <col min="9473" max="9480" width="0" style="751" hidden="1" customWidth="1"/>
    <col min="9481" max="9481" width="3.7109375" style="751" customWidth="1"/>
    <col min="9482" max="9482" width="3.85546875" style="751" customWidth="1"/>
    <col min="9483" max="9483" width="3.7109375" style="751" customWidth="1"/>
    <col min="9484" max="9484" width="12.7109375" style="751" customWidth="1"/>
    <col min="9485" max="9485" width="52.7109375" style="751" customWidth="1"/>
    <col min="9486" max="9489" width="0" style="751" hidden="1" customWidth="1"/>
    <col min="9490" max="9490" width="12.28515625" style="751" customWidth="1"/>
    <col min="9491" max="9491" width="6.42578125" style="751" customWidth="1"/>
    <col min="9492" max="9492" width="12.28515625" style="751" customWidth="1"/>
    <col min="9493" max="9493" width="0" style="751" hidden="1" customWidth="1"/>
    <col min="9494" max="9494" width="3.7109375" style="751" customWidth="1"/>
    <col min="9495" max="9495" width="11.140625" style="751" bestFit="1" customWidth="1"/>
    <col min="9496" max="9497" width="10.5703125" style="751"/>
    <col min="9498" max="9498" width="11.140625" style="751" customWidth="1"/>
    <col min="9499" max="9728" width="10.5703125" style="751"/>
    <col min="9729" max="9736" width="0" style="751" hidden="1" customWidth="1"/>
    <col min="9737" max="9737" width="3.7109375" style="751" customWidth="1"/>
    <col min="9738" max="9738" width="3.85546875" style="751" customWidth="1"/>
    <col min="9739" max="9739" width="3.7109375" style="751" customWidth="1"/>
    <col min="9740" max="9740" width="12.7109375" style="751" customWidth="1"/>
    <col min="9741" max="9741" width="52.7109375" style="751" customWidth="1"/>
    <col min="9742" max="9745" width="0" style="751" hidden="1" customWidth="1"/>
    <col min="9746" max="9746" width="12.28515625" style="751" customWidth="1"/>
    <col min="9747" max="9747" width="6.42578125" style="751" customWidth="1"/>
    <col min="9748" max="9748" width="12.28515625" style="751" customWidth="1"/>
    <col min="9749" max="9749" width="0" style="751" hidden="1" customWidth="1"/>
    <col min="9750" max="9750" width="3.7109375" style="751" customWidth="1"/>
    <col min="9751" max="9751" width="11.140625" style="751" bestFit="1" customWidth="1"/>
    <col min="9752" max="9753" width="10.5703125" style="751"/>
    <col min="9754" max="9754" width="11.140625" style="751" customWidth="1"/>
    <col min="9755" max="9984" width="10.5703125" style="751"/>
    <col min="9985" max="9992" width="0" style="751" hidden="1" customWidth="1"/>
    <col min="9993" max="9993" width="3.7109375" style="751" customWidth="1"/>
    <col min="9994" max="9994" width="3.85546875" style="751" customWidth="1"/>
    <col min="9995" max="9995" width="3.7109375" style="751" customWidth="1"/>
    <col min="9996" max="9996" width="12.7109375" style="751" customWidth="1"/>
    <col min="9997" max="9997" width="52.7109375" style="751" customWidth="1"/>
    <col min="9998" max="10001" width="0" style="751" hidden="1" customWidth="1"/>
    <col min="10002" max="10002" width="12.28515625" style="751" customWidth="1"/>
    <col min="10003" max="10003" width="6.42578125" style="751" customWidth="1"/>
    <col min="10004" max="10004" width="12.28515625" style="751" customWidth="1"/>
    <col min="10005" max="10005" width="0" style="751" hidden="1" customWidth="1"/>
    <col min="10006" max="10006" width="3.7109375" style="751" customWidth="1"/>
    <col min="10007" max="10007" width="11.140625" style="751" bestFit="1" customWidth="1"/>
    <col min="10008" max="10009" width="10.5703125" style="751"/>
    <col min="10010" max="10010" width="11.140625" style="751" customWidth="1"/>
    <col min="10011" max="10240" width="10.5703125" style="751"/>
    <col min="10241" max="10248" width="0" style="751" hidden="1" customWidth="1"/>
    <col min="10249" max="10249" width="3.7109375" style="751" customWidth="1"/>
    <col min="10250" max="10250" width="3.85546875" style="751" customWidth="1"/>
    <col min="10251" max="10251" width="3.7109375" style="751" customWidth="1"/>
    <col min="10252" max="10252" width="12.7109375" style="751" customWidth="1"/>
    <col min="10253" max="10253" width="52.7109375" style="751" customWidth="1"/>
    <col min="10254" max="10257" width="0" style="751" hidden="1" customWidth="1"/>
    <col min="10258" max="10258" width="12.28515625" style="751" customWidth="1"/>
    <col min="10259" max="10259" width="6.42578125" style="751" customWidth="1"/>
    <col min="10260" max="10260" width="12.28515625" style="751" customWidth="1"/>
    <col min="10261" max="10261" width="0" style="751" hidden="1" customWidth="1"/>
    <col min="10262" max="10262" width="3.7109375" style="751" customWidth="1"/>
    <col min="10263" max="10263" width="11.140625" style="751" bestFit="1" customWidth="1"/>
    <col min="10264" max="10265" width="10.5703125" style="751"/>
    <col min="10266" max="10266" width="11.140625" style="751" customWidth="1"/>
    <col min="10267" max="10496" width="10.5703125" style="751"/>
    <col min="10497" max="10504" width="0" style="751" hidden="1" customWidth="1"/>
    <col min="10505" max="10505" width="3.7109375" style="751" customWidth="1"/>
    <col min="10506" max="10506" width="3.85546875" style="751" customWidth="1"/>
    <col min="10507" max="10507" width="3.7109375" style="751" customWidth="1"/>
    <col min="10508" max="10508" width="12.7109375" style="751" customWidth="1"/>
    <col min="10509" max="10509" width="52.7109375" style="751" customWidth="1"/>
    <col min="10510" max="10513" width="0" style="751" hidden="1" customWidth="1"/>
    <col min="10514" max="10514" width="12.28515625" style="751" customWidth="1"/>
    <col min="10515" max="10515" width="6.42578125" style="751" customWidth="1"/>
    <col min="10516" max="10516" width="12.28515625" style="751" customWidth="1"/>
    <col min="10517" max="10517" width="0" style="751" hidden="1" customWidth="1"/>
    <col min="10518" max="10518" width="3.7109375" style="751" customWidth="1"/>
    <col min="10519" max="10519" width="11.140625" style="751" bestFit="1" customWidth="1"/>
    <col min="10520" max="10521" width="10.5703125" style="751"/>
    <col min="10522" max="10522" width="11.140625" style="751" customWidth="1"/>
    <col min="10523" max="10752" width="10.5703125" style="751"/>
    <col min="10753" max="10760" width="0" style="751" hidden="1" customWidth="1"/>
    <col min="10761" max="10761" width="3.7109375" style="751" customWidth="1"/>
    <col min="10762" max="10762" width="3.85546875" style="751" customWidth="1"/>
    <col min="10763" max="10763" width="3.7109375" style="751" customWidth="1"/>
    <col min="10764" max="10764" width="12.7109375" style="751" customWidth="1"/>
    <col min="10765" max="10765" width="52.7109375" style="751" customWidth="1"/>
    <col min="10766" max="10769" width="0" style="751" hidden="1" customWidth="1"/>
    <col min="10770" max="10770" width="12.28515625" style="751" customWidth="1"/>
    <col min="10771" max="10771" width="6.42578125" style="751" customWidth="1"/>
    <col min="10772" max="10772" width="12.28515625" style="751" customWidth="1"/>
    <col min="10773" max="10773" width="0" style="751" hidden="1" customWidth="1"/>
    <col min="10774" max="10774" width="3.7109375" style="751" customWidth="1"/>
    <col min="10775" max="10775" width="11.140625" style="751" bestFit="1" customWidth="1"/>
    <col min="10776" max="10777" width="10.5703125" style="751"/>
    <col min="10778" max="10778" width="11.140625" style="751" customWidth="1"/>
    <col min="10779" max="11008" width="10.5703125" style="751"/>
    <col min="11009" max="11016" width="0" style="751" hidden="1" customWidth="1"/>
    <col min="11017" max="11017" width="3.7109375" style="751" customWidth="1"/>
    <col min="11018" max="11018" width="3.85546875" style="751" customWidth="1"/>
    <col min="11019" max="11019" width="3.7109375" style="751" customWidth="1"/>
    <col min="11020" max="11020" width="12.7109375" style="751" customWidth="1"/>
    <col min="11021" max="11021" width="52.7109375" style="751" customWidth="1"/>
    <col min="11022" max="11025" width="0" style="751" hidden="1" customWidth="1"/>
    <col min="11026" max="11026" width="12.28515625" style="751" customWidth="1"/>
    <col min="11027" max="11027" width="6.42578125" style="751" customWidth="1"/>
    <col min="11028" max="11028" width="12.28515625" style="751" customWidth="1"/>
    <col min="11029" max="11029" width="0" style="751" hidden="1" customWidth="1"/>
    <col min="11030" max="11030" width="3.7109375" style="751" customWidth="1"/>
    <col min="11031" max="11031" width="11.140625" style="751" bestFit="1" customWidth="1"/>
    <col min="11032" max="11033" width="10.5703125" style="751"/>
    <col min="11034" max="11034" width="11.140625" style="751" customWidth="1"/>
    <col min="11035" max="11264" width="10.5703125" style="751"/>
    <col min="11265" max="11272" width="0" style="751" hidden="1" customWidth="1"/>
    <col min="11273" max="11273" width="3.7109375" style="751" customWidth="1"/>
    <col min="11274" max="11274" width="3.85546875" style="751" customWidth="1"/>
    <col min="11275" max="11275" width="3.7109375" style="751" customWidth="1"/>
    <col min="11276" max="11276" width="12.7109375" style="751" customWidth="1"/>
    <col min="11277" max="11277" width="52.7109375" style="751" customWidth="1"/>
    <col min="11278" max="11281" width="0" style="751" hidden="1" customWidth="1"/>
    <col min="11282" max="11282" width="12.28515625" style="751" customWidth="1"/>
    <col min="11283" max="11283" width="6.42578125" style="751" customWidth="1"/>
    <col min="11284" max="11284" width="12.28515625" style="751" customWidth="1"/>
    <col min="11285" max="11285" width="0" style="751" hidden="1" customWidth="1"/>
    <col min="11286" max="11286" width="3.7109375" style="751" customWidth="1"/>
    <col min="11287" max="11287" width="11.140625" style="751" bestFit="1" customWidth="1"/>
    <col min="11288" max="11289" width="10.5703125" style="751"/>
    <col min="11290" max="11290" width="11.140625" style="751" customWidth="1"/>
    <col min="11291" max="11520" width="10.5703125" style="751"/>
    <col min="11521" max="11528" width="0" style="751" hidden="1" customWidth="1"/>
    <col min="11529" max="11529" width="3.7109375" style="751" customWidth="1"/>
    <col min="11530" max="11530" width="3.85546875" style="751" customWidth="1"/>
    <col min="11531" max="11531" width="3.7109375" style="751" customWidth="1"/>
    <col min="11532" max="11532" width="12.7109375" style="751" customWidth="1"/>
    <col min="11533" max="11533" width="52.7109375" style="751" customWidth="1"/>
    <col min="11534" max="11537" width="0" style="751" hidden="1" customWidth="1"/>
    <col min="11538" max="11538" width="12.28515625" style="751" customWidth="1"/>
    <col min="11539" max="11539" width="6.42578125" style="751" customWidth="1"/>
    <col min="11540" max="11540" width="12.28515625" style="751" customWidth="1"/>
    <col min="11541" max="11541" width="0" style="751" hidden="1" customWidth="1"/>
    <col min="11542" max="11542" width="3.7109375" style="751" customWidth="1"/>
    <col min="11543" max="11543" width="11.140625" style="751" bestFit="1" customWidth="1"/>
    <col min="11544" max="11545" width="10.5703125" style="751"/>
    <col min="11546" max="11546" width="11.140625" style="751" customWidth="1"/>
    <col min="11547" max="11776" width="10.5703125" style="751"/>
    <col min="11777" max="11784" width="0" style="751" hidden="1" customWidth="1"/>
    <col min="11785" max="11785" width="3.7109375" style="751" customWidth="1"/>
    <col min="11786" max="11786" width="3.85546875" style="751" customWidth="1"/>
    <col min="11787" max="11787" width="3.7109375" style="751" customWidth="1"/>
    <col min="11788" max="11788" width="12.7109375" style="751" customWidth="1"/>
    <col min="11789" max="11789" width="52.7109375" style="751" customWidth="1"/>
    <col min="11790" max="11793" width="0" style="751" hidden="1" customWidth="1"/>
    <col min="11794" max="11794" width="12.28515625" style="751" customWidth="1"/>
    <col min="11795" max="11795" width="6.42578125" style="751" customWidth="1"/>
    <col min="11796" max="11796" width="12.28515625" style="751" customWidth="1"/>
    <col min="11797" max="11797" width="0" style="751" hidden="1" customWidth="1"/>
    <col min="11798" max="11798" width="3.7109375" style="751" customWidth="1"/>
    <col min="11799" max="11799" width="11.140625" style="751" bestFit="1" customWidth="1"/>
    <col min="11800" max="11801" width="10.5703125" style="751"/>
    <col min="11802" max="11802" width="11.140625" style="751" customWidth="1"/>
    <col min="11803" max="12032" width="10.5703125" style="751"/>
    <col min="12033" max="12040" width="0" style="751" hidden="1" customWidth="1"/>
    <col min="12041" max="12041" width="3.7109375" style="751" customWidth="1"/>
    <col min="12042" max="12042" width="3.85546875" style="751" customWidth="1"/>
    <col min="12043" max="12043" width="3.7109375" style="751" customWidth="1"/>
    <col min="12044" max="12044" width="12.7109375" style="751" customWidth="1"/>
    <col min="12045" max="12045" width="52.7109375" style="751" customWidth="1"/>
    <col min="12046" max="12049" width="0" style="751" hidden="1" customWidth="1"/>
    <col min="12050" max="12050" width="12.28515625" style="751" customWidth="1"/>
    <col min="12051" max="12051" width="6.42578125" style="751" customWidth="1"/>
    <col min="12052" max="12052" width="12.28515625" style="751" customWidth="1"/>
    <col min="12053" max="12053" width="0" style="751" hidden="1" customWidth="1"/>
    <col min="12054" max="12054" width="3.7109375" style="751" customWidth="1"/>
    <col min="12055" max="12055" width="11.140625" style="751" bestFit="1" customWidth="1"/>
    <col min="12056" max="12057" width="10.5703125" style="751"/>
    <col min="12058" max="12058" width="11.140625" style="751" customWidth="1"/>
    <col min="12059" max="12288" width="10.5703125" style="751"/>
    <col min="12289" max="12296" width="0" style="751" hidden="1" customWidth="1"/>
    <col min="12297" max="12297" width="3.7109375" style="751" customWidth="1"/>
    <col min="12298" max="12298" width="3.85546875" style="751" customWidth="1"/>
    <col min="12299" max="12299" width="3.7109375" style="751" customWidth="1"/>
    <col min="12300" max="12300" width="12.7109375" style="751" customWidth="1"/>
    <col min="12301" max="12301" width="52.7109375" style="751" customWidth="1"/>
    <col min="12302" max="12305" width="0" style="751" hidden="1" customWidth="1"/>
    <col min="12306" max="12306" width="12.28515625" style="751" customWidth="1"/>
    <col min="12307" max="12307" width="6.42578125" style="751" customWidth="1"/>
    <col min="12308" max="12308" width="12.28515625" style="751" customWidth="1"/>
    <col min="12309" max="12309" width="0" style="751" hidden="1" customWidth="1"/>
    <col min="12310" max="12310" width="3.7109375" style="751" customWidth="1"/>
    <col min="12311" max="12311" width="11.140625" style="751" bestFit="1" customWidth="1"/>
    <col min="12312" max="12313" width="10.5703125" style="751"/>
    <col min="12314" max="12314" width="11.140625" style="751" customWidth="1"/>
    <col min="12315" max="12544" width="10.5703125" style="751"/>
    <col min="12545" max="12552" width="0" style="751" hidden="1" customWidth="1"/>
    <col min="12553" max="12553" width="3.7109375" style="751" customWidth="1"/>
    <col min="12554" max="12554" width="3.85546875" style="751" customWidth="1"/>
    <col min="12555" max="12555" width="3.7109375" style="751" customWidth="1"/>
    <col min="12556" max="12556" width="12.7109375" style="751" customWidth="1"/>
    <col min="12557" max="12557" width="52.7109375" style="751" customWidth="1"/>
    <col min="12558" max="12561" width="0" style="751" hidden="1" customWidth="1"/>
    <col min="12562" max="12562" width="12.28515625" style="751" customWidth="1"/>
    <col min="12563" max="12563" width="6.42578125" style="751" customWidth="1"/>
    <col min="12564" max="12564" width="12.28515625" style="751" customWidth="1"/>
    <col min="12565" max="12565" width="0" style="751" hidden="1" customWidth="1"/>
    <col min="12566" max="12566" width="3.7109375" style="751" customWidth="1"/>
    <col min="12567" max="12567" width="11.140625" style="751" bestFit="1" customWidth="1"/>
    <col min="12568" max="12569" width="10.5703125" style="751"/>
    <col min="12570" max="12570" width="11.140625" style="751" customWidth="1"/>
    <col min="12571" max="12800" width="10.5703125" style="751"/>
    <col min="12801" max="12808" width="0" style="751" hidden="1" customWidth="1"/>
    <col min="12809" max="12809" width="3.7109375" style="751" customWidth="1"/>
    <col min="12810" max="12810" width="3.85546875" style="751" customWidth="1"/>
    <col min="12811" max="12811" width="3.7109375" style="751" customWidth="1"/>
    <col min="12812" max="12812" width="12.7109375" style="751" customWidth="1"/>
    <col min="12813" max="12813" width="52.7109375" style="751" customWidth="1"/>
    <col min="12814" max="12817" width="0" style="751" hidden="1" customWidth="1"/>
    <col min="12818" max="12818" width="12.28515625" style="751" customWidth="1"/>
    <col min="12819" max="12819" width="6.42578125" style="751" customWidth="1"/>
    <col min="12820" max="12820" width="12.28515625" style="751" customWidth="1"/>
    <col min="12821" max="12821" width="0" style="751" hidden="1" customWidth="1"/>
    <col min="12822" max="12822" width="3.7109375" style="751" customWidth="1"/>
    <col min="12823" max="12823" width="11.140625" style="751" bestFit="1" customWidth="1"/>
    <col min="12824" max="12825" width="10.5703125" style="751"/>
    <col min="12826" max="12826" width="11.140625" style="751" customWidth="1"/>
    <col min="12827" max="13056" width="10.5703125" style="751"/>
    <col min="13057" max="13064" width="0" style="751" hidden="1" customWidth="1"/>
    <col min="13065" max="13065" width="3.7109375" style="751" customWidth="1"/>
    <col min="13066" max="13066" width="3.85546875" style="751" customWidth="1"/>
    <col min="13067" max="13067" width="3.7109375" style="751" customWidth="1"/>
    <col min="13068" max="13068" width="12.7109375" style="751" customWidth="1"/>
    <col min="13069" max="13069" width="52.7109375" style="751" customWidth="1"/>
    <col min="13070" max="13073" width="0" style="751" hidden="1" customWidth="1"/>
    <col min="13074" max="13074" width="12.28515625" style="751" customWidth="1"/>
    <col min="13075" max="13075" width="6.42578125" style="751" customWidth="1"/>
    <col min="13076" max="13076" width="12.28515625" style="751" customWidth="1"/>
    <col min="13077" max="13077" width="0" style="751" hidden="1" customWidth="1"/>
    <col min="13078" max="13078" width="3.7109375" style="751" customWidth="1"/>
    <col min="13079" max="13079" width="11.140625" style="751" bestFit="1" customWidth="1"/>
    <col min="13080" max="13081" width="10.5703125" style="751"/>
    <col min="13082" max="13082" width="11.140625" style="751" customWidth="1"/>
    <col min="13083" max="13312" width="10.5703125" style="751"/>
    <col min="13313" max="13320" width="0" style="751" hidden="1" customWidth="1"/>
    <col min="13321" max="13321" width="3.7109375" style="751" customWidth="1"/>
    <col min="13322" max="13322" width="3.85546875" style="751" customWidth="1"/>
    <col min="13323" max="13323" width="3.7109375" style="751" customWidth="1"/>
    <col min="13324" max="13324" width="12.7109375" style="751" customWidth="1"/>
    <col min="13325" max="13325" width="52.7109375" style="751" customWidth="1"/>
    <col min="13326" max="13329" width="0" style="751" hidden="1" customWidth="1"/>
    <col min="13330" max="13330" width="12.28515625" style="751" customWidth="1"/>
    <col min="13331" max="13331" width="6.42578125" style="751" customWidth="1"/>
    <col min="13332" max="13332" width="12.28515625" style="751" customWidth="1"/>
    <col min="13333" max="13333" width="0" style="751" hidden="1" customWidth="1"/>
    <col min="13334" max="13334" width="3.7109375" style="751" customWidth="1"/>
    <col min="13335" max="13335" width="11.140625" style="751" bestFit="1" customWidth="1"/>
    <col min="13336" max="13337" width="10.5703125" style="751"/>
    <col min="13338" max="13338" width="11.140625" style="751" customWidth="1"/>
    <col min="13339" max="13568" width="10.5703125" style="751"/>
    <col min="13569" max="13576" width="0" style="751" hidden="1" customWidth="1"/>
    <col min="13577" max="13577" width="3.7109375" style="751" customWidth="1"/>
    <col min="13578" max="13578" width="3.85546875" style="751" customWidth="1"/>
    <col min="13579" max="13579" width="3.7109375" style="751" customWidth="1"/>
    <col min="13580" max="13580" width="12.7109375" style="751" customWidth="1"/>
    <col min="13581" max="13581" width="52.7109375" style="751" customWidth="1"/>
    <col min="13582" max="13585" width="0" style="751" hidden="1" customWidth="1"/>
    <col min="13586" max="13586" width="12.28515625" style="751" customWidth="1"/>
    <col min="13587" max="13587" width="6.42578125" style="751" customWidth="1"/>
    <col min="13588" max="13588" width="12.28515625" style="751" customWidth="1"/>
    <col min="13589" max="13589" width="0" style="751" hidden="1" customWidth="1"/>
    <col min="13590" max="13590" width="3.7109375" style="751" customWidth="1"/>
    <col min="13591" max="13591" width="11.140625" style="751" bestFit="1" customWidth="1"/>
    <col min="13592" max="13593" width="10.5703125" style="751"/>
    <col min="13594" max="13594" width="11.140625" style="751" customWidth="1"/>
    <col min="13595" max="13824" width="10.5703125" style="751"/>
    <col min="13825" max="13832" width="0" style="751" hidden="1" customWidth="1"/>
    <col min="13833" max="13833" width="3.7109375" style="751" customWidth="1"/>
    <col min="13834" max="13834" width="3.85546875" style="751" customWidth="1"/>
    <col min="13835" max="13835" width="3.7109375" style="751" customWidth="1"/>
    <col min="13836" max="13836" width="12.7109375" style="751" customWidth="1"/>
    <col min="13837" max="13837" width="52.7109375" style="751" customWidth="1"/>
    <col min="13838" max="13841" width="0" style="751" hidden="1" customWidth="1"/>
    <col min="13842" max="13842" width="12.28515625" style="751" customWidth="1"/>
    <col min="13843" max="13843" width="6.42578125" style="751" customWidth="1"/>
    <col min="13844" max="13844" width="12.28515625" style="751" customWidth="1"/>
    <col min="13845" max="13845" width="0" style="751" hidden="1" customWidth="1"/>
    <col min="13846" max="13846" width="3.7109375" style="751" customWidth="1"/>
    <col min="13847" max="13847" width="11.140625" style="751" bestFit="1" customWidth="1"/>
    <col min="13848" max="13849" width="10.5703125" style="751"/>
    <col min="13850" max="13850" width="11.140625" style="751" customWidth="1"/>
    <col min="13851" max="14080" width="10.5703125" style="751"/>
    <col min="14081" max="14088" width="0" style="751" hidden="1" customWidth="1"/>
    <col min="14089" max="14089" width="3.7109375" style="751" customWidth="1"/>
    <col min="14090" max="14090" width="3.85546875" style="751" customWidth="1"/>
    <col min="14091" max="14091" width="3.7109375" style="751" customWidth="1"/>
    <col min="14092" max="14092" width="12.7109375" style="751" customWidth="1"/>
    <col min="14093" max="14093" width="52.7109375" style="751" customWidth="1"/>
    <col min="14094" max="14097" width="0" style="751" hidden="1" customWidth="1"/>
    <col min="14098" max="14098" width="12.28515625" style="751" customWidth="1"/>
    <col min="14099" max="14099" width="6.42578125" style="751" customWidth="1"/>
    <col min="14100" max="14100" width="12.28515625" style="751" customWidth="1"/>
    <col min="14101" max="14101" width="0" style="751" hidden="1" customWidth="1"/>
    <col min="14102" max="14102" width="3.7109375" style="751" customWidth="1"/>
    <col min="14103" max="14103" width="11.140625" style="751" bestFit="1" customWidth="1"/>
    <col min="14104" max="14105" width="10.5703125" style="751"/>
    <col min="14106" max="14106" width="11.140625" style="751" customWidth="1"/>
    <col min="14107" max="14336" width="10.5703125" style="751"/>
    <col min="14337" max="14344" width="0" style="751" hidden="1" customWidth="1"/>
    <col min="14345" max="14345" width="3.7109375" style="751" customWidth="1"/>
    <col min="14346" max="14346" width="3.85546875" style="751" customWidth="1"/>
    <col min="14347" max="14347" width="3.7109375" style="751" customWidth="1"/>
    <col min="14348" max="14348" width="12.7109375" style="751" customWidth="1"/>
    <col min="14349" max="14349" width="52.7109375" style="751" customWidth="1"/>
    <col min="14350" max="14353" width="0" style="751" hidden="1" customWidth="1"/>
    <col min="14354" max="14354" width="12.28515625" style="751" customWidth="1"/>
    <col min="14355" max="14355" width="6.42578125" style="751" customWidth="1"/>
    <col min="14356" max="14356" width="12.28515625" style="751" customWidth="1"/>
    <col min="14357" max="14357" width="0" style="751" hidden="1" customWidth="1"/>
    <col min="14358" max="14358" width="3.7109375" style="751" customWidth="1"/>
    <col min="14359" max="14359" width="11.140625" style="751" bestFit="1" customWidth="1"/>
    <col min="14360" max="14361" width="10.5703125" style="751"/>
    <col min="14362" max="14362" width="11.140625" style="751" customWidth="1"/>
    <col min="14363" max="14592" width="10.5703125" style="751"/>
    <col min="14593" max="14600" width="0" style="751" hidden="1" customWidth="1"/>
    <col min="14601" max="14601" width="3.7109375" style="751" customWidth="1"/>
    <col min="14602" max="14602" width="3.85546875" style="751" customWidth="1"/>
    <col min="14603" max="14603" width="3.7109375" style="751" customWidth="1"/>
    <col min="14604" max="14604" width="12.7109375" style="751" customWidth="1"/>
    <col min="14605" max="14605" width="52.7109375" style="751" customWidth="1"/>
    <col min="14606" max="14609" width="0" style="751" hidden="1" customWidth="1"/>
    <col min="14610" max="14610" width="12.28515625" style="751" customWidth="1"/>
    <col min="14611" max="14611" width="6.42578125" style="751" customWidth="1"/>
    <col min="14612" max="14612" width="12.28515625" style="751" customWidth="1"/>
    <col min="14613" max="14613" width="0" style="751" hidden="1" customWidth="1"/>
    <col min="14614" max="14614" width="3.7109375" style="751" customWidth="1"/>
    <col min="14615" max="14615" width="11.140625" style="751" bestFit="1" customWidth="1"/>
    <col min="14616" max="14617" width="10.5703125" style="751"/>
    <col min="14618" max="14618" width="11.140625" style="751" customWidth="1"/>
    <col min="14619" max="14848" width="10.5703125" style="751"/>
    <col min="14849" max="14856" width="0" style="751" hidden="1" customWidth="1"/>
    <col min="14857" max="14857" width="3.7109375" style="751" customWidth="1"/>
    <col min="14858" max="14858" width="3.85546875" style="751" customWidth="1"/>
    <col min="14859" max="14859" width="3.7109375" style="751" customWidth="1"/>
    <col min="14860" max="14860" width="12.7109375" style="751" customWidth="1"/>
    <col min="14861" max="14861" width="52.7109375" style="751" customWidth="1"/>
    <col min="14862" max="14865" width="0" style="751" hidden="1" customWidth="1"/>
    <col min="14866" max="14866" width="12.28515625" style="751" customWidth="1"/>
    <col min="14867" max="14867" width="6.42578125" style="751" customWidth="1"/>
    <col min="14868" max="14868" width="12.28515625" style="751" customWidth="1"/>
    <col min="14869" max="14869" width="0" style="751" hidden="1" customWidth="1"/>
    <col min="14870" max="14870" width="3.7109375" style="751" customWidth="1"/>
    <col min="14871" max="14871" width="11.140625" style="751" bestFit="1" customWidth="1"/>
    <col min="14872" max="14873" width="10.5703125" style="751"/>
    <col min="14874" max="14874" width="11.140625" style="751" customWidth="1"/>
    <col min="14875" max="15104" width="10.5703125" style="751"/>
    <col min="15105" max="15112" width="0" style="751" hidden="1" customWidth="1"/>
    <col min="15113" max="15113" width="3.7109375" style="751" customWidth="1"/>
    <col min="15114" max="15114" width="3.85546875" style="751" customWidth="1"/>
    <col min="15115" max="15115" width="3.7109375" style="751" customWidth="1"/>
    <col min="15116" max="15116" width="12.7109375" style="751" customWidth="1"/>
    <col min="15117" max="15117" width="52.7109375" style="751" customWidth="1"/>
    <col min="15118" max="15121" width="0" style="751" hidden="1" customWidth="1"/>
    <col min="15122" max="15122" width="12.28515625" style="751" customWidth="1"/>
    <col min="15123" max="15123" width="6.42578125" style="751" customWidth="1"/>
    <col min="15124" max="15124" width="12.28515625" style="751" customWidth="1"/>
    <col min="15125" max="15125" width="0" style="751" hidden="1" customWidth="1"/>
    <col min="15126" max="15126" width="3.7109375" style="751" customWidth="1"/>
    <col min="15127" max="15127" width="11.140625" style="751" bestFit="1" customWidth="1"/>
    <col min="15128" max="15129" width="10.5703125" style="751"/>
    <col min="15130" max="15130" width="11.140625" style="751" customWidth="1"/>
    <col min="15131" max="15360" width="10.5703125" style="751"/>
    <col min="15361" max="15368" width="0" style="751" hidden="1" customWidth="1"/>
    <col min="15369" max="15369" width="3.7109375" style="751" customWidth="1"/>
    <col min="15370" max="15370" width="3.85546875" style="751" customWidth="1"/>
    <col min="15371" max="15371" width="3.7109375" style="751" customWidth="1"/>
    <col min="15372" max="15372" width="12.7109375" style="751" customWidth="1"/>
    <col min="15373" max="15373" width="52.7109375" style="751" customWidth="1"/>
    <col min="15374" max="15377" width="0" style="751" hidden="1" customWidth="1"/>
    <col min="15378" max="15378" width="12.28515625" style="751" customWidth="1"/>
    <col min="15379" max="15379" width="6.42578125" style="751" customWidth="1"/>
    <col min="15380" max="15380" width="12.28515625" style="751" customWidth="1"/>
    <col min="15381" max="15381" width="0" style="751" hidden="1" customWidth="1"/>
    <col min="15382" max="15382" width="3.7109375" style="751" customWidth="1"/>
    <col min="15383" max="15383" width="11.140625" style="751" bestFit="1" customWidth="1"/>
    <col min="15384" max="15385" width="10.5703125" style="751"/>
    <col min="15386" max="15386" width="11.140625" style="751" customWidth="1"/>
    <col min="15387" max="15616" width="10.5703125" style="751"/>
    <col min="15617" max="15624" width="0" style="751" hidden="1" customWidth="1"/>
    <col min="15625" max="15625" width="3.7109375" style="751" customWidth="1"/>
    <col min="15626" max="15626" width="3.85546875" style="751" customWidth="1"/>
    <col min="15627" max="15627" width="3.7109375" style="751" customWidth="1"/>
    <col min="15628" max="15628" width="12.7109375" style="751" customWidth="1"/>
    <col min="15629" max="15629" width="52.7109375" style="751" customWidth="1"/>
    <col min="15630" max="15633" width="0" style="751" hidden="1" customWidth="1"/>
    <col min="15634" max="15634" width="12.28515625" style="751" customWidth="1"/>
    <col min="15635" max="15635" width="6.42578125" style="751" customWidth="1"/>
    <col min="15636" max="15636" width="12.28515625" style="751" customWidth="1"/>
    <col min="15637" max="15637" width="0" style="751" hidden="1" customWidth="1"/>
    <col min="15638" max="15638" width="3.7109375" style="751" customWidth="1"/>
    <col min="15639" max="15639" width="11.140625" style="751" bestFit="1" customWidth="1"/>
    <col min="15640" max="15641" width="10.5703125" style="751"/>
    <col min="15642" max="15642" width="11.140625" style="751" customWidth="1"/>
    <col min="15643" max="15872" width="10.5703125" style="751"/>
    <col min="15873" max="15880" width="0" style="751" hidden="1" customWidth="1"/>
    <col min="15881" max="15881" width="3.7109375" style="751" customWidth="1"/>
    <col min="15882" max="15882" width="3.85546875" style="751" customWidth="1"/>
    <col min="15883" max="15883" width="3.7109375" style="751" customWidth="1"/>
    <col min="15884" max="15884" width="12.7109375" style="751" customWidth="1"/>
    <col min="15885" max="15885" width="52.7109375" style="751" customWidth="1"/>
    <col min="15886" max="15889" width="0" style="751" hidden="1" customWidth="1"/>
    <col min="15890" max="15890" width="12.28515625" style="751" customWidth="1"/>
    <col min="15891" max="15891" width="6.42578125" style="751" customWidth="1"/>
    <col min="15892" max="15892" width="12.28515625" style="751" customWidth="1"/>
    <col min="15893" max="15893" width="0" style="751" hidden="1" customWidth="1"/>
    <col min="15894" max="15894" width="3.7109375" style="751" customWidth="1"/>
    <col min="15895" max="15895" width="11.140625" style="751" bestFit="1" customWidth="1"/>
    <col min="15896" max="15897" width="10.5703125" style="751"/>
    <col min="15898" max="15898" width="11.140625" style="751" customWidth="1"/>
    <col min="15899" max="16128" width="10.5703125" style="751"/>
    <col min="16129" max="16136" width="0" style="751" hidden="1" customWidth="1"/>
    <col min="16137" max="16137" width="3.7109375" style="751" customWidth="1"/>
    <col min="16138" max="16138" width="3.85546875" style="751" customWidth="1"/>
    <col min="16139" max="16139" width="3.7109375" style="751" customWidth="1"/>
    <col min="16140" max="16140" width="12.7109375" style="751" customWidth="1"/>
    <col min="16141" max="16141" width="52.7109375" style="751" customWidth="1"/>
    <col min="16142" max="16145" width="0" style="751" hidden="1" customWidth="1"/>
    <col min="16146" max="16146" width="12.28515625" style="751" customWidth="1"/>
    <col min="16147" max="16147" width="6.42578125" style="751" customWidth="1"/>
    <col min="16148" max="16148" width="12.28515625" style="751" customWidth="1"/>
    <col min="16149" max="16149" width="0" style="751" hidden="1" customWidth="1"/>
    <col min="16150" max="16150" width="3.7109375" style="751" customWidth="1"/>
    <col min="16151" max="16151" width="11.140625" style="751" bestFit="1" customWidth="1"/>
    <col min="16152" max="16153" width="10.5703125" style="751"/>
    <col min="16154" max="16154" width="11.140625" style="751" customWidth="1"/>
    <col min="16155" max="16384" width="10.5703125" style="751"/>
  </cols>
  <sheetData>
    <row r="1" spans="1:34" hidden="1">
      <c r="Q1" s="731"/>
      <c r="R1" s="731"/>
    </row>
    <row r="2" spans="1:34" hidden="1">
      <c r="U2" s="731"/>
    </row>
    <row r="3" spans="1:34" hidden="1"/>
    <row r="4" spans="1:34" ht="3" customHeight="1">
      <c r="J4" s="652"/>
      <c r="K4" s="652"/>
      <c r="L4" s="717"/>
      <c r="M4" s="717"/>
      <c r="N4" s="717"/>
      <c r="O4" s="755"/>
      <c r="P4" s="755"/>
      <c r="Q4" s="755"/>
      <c r="R4" s="755"/>
      <c r="S4" s="755"/>
      <c r="T4" s="755"/>
      <c r="U4" s="755"/>
    </row>
    <row r="5" spans="1:34" ht="26.1" customHeight="1">
      <c r="J5" s="652"/>
      <c r="K5" s="652"/>
      <c r="L5" s="1296" t="s">
        <v>717</v>
      </c>
      <c r="M5" s="1296"/>
      <c r="N5" s="1296"/>
      <c r="O5" s="1296"/>
      <c r="P5" s="1296"/>
      <c r="Q5" s="1296"/>
      <c r="R5" s="1296"/>
      <c r="S5" s="1296"/>
      <c r="T5" s="1296"/>
      <c r="U5" s="633"/>
    </row>
    <row r="6" spans="1:34" ht="3" customHeight="1">
      <c r="J6" s="652"/>
      <c r="K6" s="652"/>
      <c r="L6" s="717"/>
      <c r="M6" s="717"/>
      <c r="N6" s="717"/>
      <c r="O6" s="718"/>
      <c r="P6" s="718"/>
      <c r="Q6" s="718"/>
      <c r="R6" s="718"/>
      <c r="S6" s="718"/>
      <c r="T6" s="718"/>
      <c r="U6" s="718"/>
      <c r="V6" s="755"/>
    </row>
    <row r="7" spans="1:34" ht="33.75">
      <c r="J7" s="652"/>
      <c r="K7" s="652"/>
      <c r="L7" s="717"/>
      <c r="M7" s="586" t="s">
        <v>651</v>
      </c>
      <c r="N7" s="717"/>
      <c r="O7" s="1319"/>
      <c r="P7" s="1320"/>
      <c r="Q7" s="1320"/>
      <c r="R7" s="1320"/>
      <c r="S7" s="1320"/>
      <c r="T7" s="1321"/>
      <c r="U7" s="730"/>
      <c r="V7" s="755"/>
    </row>
    <row r="8" spans="1:34" s="776" customFormat="1" ht="5.25">
      <c r="A8" s="759"/>
      <c r="B8" s="759"/>
      <c r="C8" s="759"/>
      <c r="D8" s="759"/>
      <c r="E8" s="759"/>
      <c r="F8" s="759"/>
      <c r="G8" s="758"/>
      <c r="H8" s="758"/>
      <c r="I8" s="747"/>
      <c r="J8" s="748"/>
      <c r="K8" s="748"/>
      <c r="L8" s="749"/>
      <c r="M8" s="749"/>
      <c r="N8" s="749"/>
      <c r="O8" s="779"/>
      <c r="P8" s="779"/>
      <c r="Q8" s="779"/>
      <c r="R8" s="779"/>
      <c r="S8" s="779"/>
      <c r="T8" s="779"/>
      <c r="U8" s="780"/>
      <c r="V8" s="781"/>
      <c r="X8" s="759"/>
      <c r="Y8" s="759"/>
      <c r="Z8" s="759"/>
      <c r="AA8" s="759"/>
      <c r="AB8" s="759"/>
      <c r="AC8" s="759"/>
      <c r="AD8" s="759"/>
      <c r="AE8" s="759"/>
      <c r="AF8" s="759"/>
      <c r="AG8" s="759"/>
      <c r="AH8" s="759"/>
    </row>
    <row r="9" spans="1:34" s="746" customFormat="1" ht="5.25" hidden="1">
      <c r="A9" s="1121"/>
      <c r="B9" s="1121"/>
      <c r="C9" s="1121"/>
      <c r="D9" s="1121"/>
      <c r="E9" s="1121"/>
      <c r="F9" s="1121"/>
      <c r="G9" s="1121"/>
      <c r="H9" s="1121"/>
      <c r="L9" s="1172"/>
      <c r="M9" s="1046"/>
      <c r="O9" s="1302"/>
      <c r="P9" s="1302"/>
      <c r="Q9" s="1302"/>
      <c r="R9" s="1302"/>
      <c r="S9" s="1302"/>
      <c r="T9" s="1302"/>
      <c r="U9" s="780"/>
      <c r="V9" s="780"/>
      <c r="X9" s="1121"/>
      <c r="Y9" s="1121"/>
      <c r="Z9" s="1121"/>
      <c r="AA9" s="1121"/>
      <c r="AB9" s="1121"/>
    </row>
    <row r="10" spans="1:34" s="539" customFormat="1" ht="18.75">
      <c r="A10" s="734"/>
      <c r="B10" s="734"/>
      <c r="C10" s="734"/>
      <c r="D10" s="734"/>
      <c r="E10" s="734"/>
      <c r="F10" s="734"/>
      <c r="G10" s="734"/>
      <c r="H10" s="734"/>
      <c r="L10" s="469"/>
      <c r="M10" s="586" t="str">
        <f>"Дата подачи заявления об "&amp;IF(datePr_ch="","утверждении","изменении") &amp; " тарифов"</f>
        <v>Дата подачи заявления об утверждении тарифов</v>
      </c>
      <c r="N10" s="1125"/>
      <c r="O10" s="1303" t="str">
        <f>IF(datePr_ch="",IF(datePr="","",datePr),datePr_ch)</f>
        <v>28.04.2023</v>
      </c>
      <c r="P10" s="1303"/>
      <c r="Q10" s="1303"/>
      <c r="R10" s="1303"/>
      <c r="S10" s="1303"/>
      <c r="T10" s="1303"/>
      <c r="U10" s="730"/>
      <c r="V10" s="730"/>
      <c r="W10" s="489"/>
      <c r="X10" s="734"/>
      <c r="Y10" s="734"/>
      <c r="Z10" s="734"/>
      <c r="AA10" s="734"/>
      <c r="AB10" s="734"/>
      <c r="AC10" s="734"/>
      <c r="AD10" s="734"/>
      <c r="AE10" s="734"/>
      <c r="AF10" s="734"/>
      <c r="AG10" s="734"/>
      <c r="AH10" s="734"/>
    </row>
    <row r="11" spans="1:34" s="539" customFormat="1" ht="22.5">
      <c r="A11" s="734"/>
      <c r="B11" s="734"/>
      <c r="C11" s="734"/>
      <c r="D11" s="734"/>
      <c r="E11" s="734"/>
      <c r="F11" s="734"/>
      <c r="G11" s="734"/>
      <c r="H11" s="734"/>
      <c r="L11" s="724"/>
      <c r="M11" s="586" t="str">
        <f>"Номер подачи заявления об "&amp;IF(numberPr_ch="","утверждении","изменении") &amp; " тарифов"</f>
        <v>Номер подачи заявления об утверждении тарифов</v>
      </c>
      <c r="N11" s="1125"/>
      <c r="O11" s="1303" t="str">
        <f>IF(numberPr_ch="",IF(numberPr="","",numberPr),numberPr_ch)</f>
        <v>О-1242</v>
      </c>
      <c r="P11" s="1303"/>
      <c r="Q11" s="1303"/>
      <c r="R11" s="1303"/>
      <c r="S11" s="1303"/>
      <c r="T11" s="1303"/>
      <c r="U11" s="730"/>
      <c r="V11" s="730"/>
      <c r="W11" s="489"/>
      <c r="X11" s="734"/>
      <c r="Y11" s="734"/>
      <c r="Z11" s="734"/>
      <c r="AA11" s="734"/>
      <c r="AB11" s="734"/>
      <c r="AC11" s="734"/>
      <c r="AD11" s="734"/>
      <c r="AE11" s="734"/>
      <c r="AF11" s="734"/>
      <c r="AG11" s="734"/>
      <c r="AH11" s="734"/>
    </row>
    <row r="12" spans="1:34" s="746" customFormat="1" ht="5.25" hidden="1">
      <c r="A12" s="1121"/>
      <c r="B12" s="1121"/>
      <c r="C12" s="1121"/>
      <c r="D12" s="1121"/>
      <c r="E12" s="1121"/>
      <c r="F12" s="1121"/>
      <c r="G12" s="1121"/>
      <c r="H12" s="1121"/>
      <c r="L12" s="1172"/>
      <c r="M12" s="1046"/>
      <c r="O12" s="1302"/>
      <c r="P12" s="1302"/>
      <c r="Q12" s="1302"/>
      <c r="R12" s="1302"/>
      <c r="S12" s="1302"/>
      <c r="T12" s="1302"/>
      <c r="U12" s="780"/>
      <c r="V12" s="780"/>
      <c r="X12" s="1121"/>
      <c r="Y12" s="1121"/>
      <c r="Z12" s="1121"/>
      <c r="AA12" s="1121"/>
      <c r="AB12" s="1121"/>
    </row>
    <row r="13" spans="1:34" s="539" customFormat="1" ht="11.25">
      <c r="A13" s="734"/>
      <c r="B13" s="734"/>
      <c r="C13" s="734"/>
      <c r="D13" s="734"/>
      <c r="E13" s="734"/>
      <c r="F13" s="734"/>
      <c r="G13" s="734"/>
      <c r="H13" s="734"/>
      <c r="L13" s="1297"/>
      <c r="M13" s="1297"/>
      <c r="N13" s="742"/>
      <c r="O13" s="730"/>
      <c r="P13" s="730"/>
      <c r="Q13" s="730"/>
      <c r="R13" s="730"/>
      <c r="S13" s="730"/>
      <c r="T13" s="730"/>
      <c r="U13" s="733" t="s">
        <v>371</v>
      </c>
      <c r="X13" s="734"/>
      <c r="Y13" s="734"/>
      <c r="Z13" s="734"/>
      <c r="AA13" s="734"/>
      <c r="AB13" s="734"/>
      <c r="AC13" s="734"/>
      <c r="AD13" s="734"/>
      <c r="AE13" s="734"/>
      <c r="AF13" s="734"/>
      <c r="AG13" s="734"/>
      <c r="AH13" s="734"/>
    </row>
    <row r="14" spans="1:34">
      <c r="J14" s="652"/>
      <c r="K14" s="652"/>
      <c r="L14" s="717"/>
      <c r="M14" s="717"/>
      <c r="N14" s="472"/>
      <c r="O14" s="1304"/>
      <c r="P14" s="1304"/>
      <c r="Q14" s="1304"/>
      <c r="R14" s="1304"/>
      <c r="S14" s="1304"/>
      <c r="T14" s="1304"/>
      <c r="U14" s="1304"/>
    </row>
    <row r="15" spans="1:34">
      <c r="J15" s="652"/>
      <c r="K15" s="652"/>
      <c r="L15" s="1227" t="s">
        <v>445</v>
      </c>
      <c r="M15" s="1227"/>
      <c r="N15" s="1227"/>
      <c r="O15" s="1227"/>
      <c r="P15" s="1227"/>
      <c r="Q15" s="1227"/>
      <c r="R15" s="1227"/>
      <c r="S15" s="1227"/>
      <c r="T15" s="1227"/>
      <c r="U15" s="1227"/>
      <c r="V15" s="1227"/>
      <c r="W15" s="1227" t="s">
        <v>446</v>
      </c>
    </row>
    <row r="16" spans="1:34" ht="14.25" customHeight="1">
      <c r="J16" s="652"/>
      <c r="K16" s="652"/>
      <c r="L16" s="1310" t="s">
        <v>91</v>
      </c>
      <c r="M16" s="1310" t="s">
        <v>602</v>
      </c>
      <c r="N16" s="630"/>
      <c r="O16" s="1311" t="s">
        <v>604</v>
      </c>
      <c r="P16" s="1312"/>
      <c r="Q16" s="1312"/>
      <c r="R16" s="1312"/>
      <c r="S16" s="1312"/>
      <c r="T16" s="1313"/>
      <c r="U16" s="1293" t="s">
        <v>339</v>
      </c>
      <c r="V16" s="1307" t="s">
        <v>274</v>
      </c>
      <c r="W16" s="1227"/>
    </row>
    <row r="17" spans="1:36" ht="14.25" customHeight="1">
      <c r="J17" s="652"/>
      <c r="K17" s="652"/>
      <c r="L17" s="1310"/>
      <c r="M17" s="1310"/>
      <c r="N17" s="631"/>
      <c r="O17" s="1316" t="s">
        <v>578</v>
      </c>
      <c r="P17" s="1314" t="s">
        <v>270</v>
      </c>
      <c r="Q17" s="1315"/>
      <c r="R17" s="1290" t="s">
        <v>615</v>
      </c>
      <c r="S17" s="1291"/>
      <c r="T17" s="1292"/>
      <c r="U17" s="1294"/>
      <c r="V17" s="1308"/>
      <c r="W17" s="1227"/>
    </row>
    <row r="18" spans="1:36" ht="33.75" customHeight="1">
      <c r="J18" s="652"/>
      <c r="K18" s="652"/>
      <c r="L18" s="1310"/>
      <c r="M18" s="1310"/>
      <c r="N18" s="632"/>
      <c r="O18" s="1317"/>
      <c r="P18" s="719" t="s">
        <v>579</v>
      </c>
      <c r="Q18" s="719" t="s">
        <v>6</v>
      </c>
      <c r="R18" s="743" t="s">
        <v>273</v>
      </c>
      <c r="S18" s="1305" t="s">
        <v>272</v>
      </c>
      <c r="T18" s="1306"/>
      <c r="U18" s="1295"/>
      <c r="V18" s="1309"/>
      <c r="W18" s="1227"/>
    </row>
    <row r="19" spans="1:36">
      <c r="J19" s="652"/>
      <c r="K19" s="538">
        <v>1</v>
      </c>
      <c r="L19" s="616" t="s">
        <v>92</v>
      </c>
      <c r="M19" s="616" t="s">
        <v>48</v>
      </c>
      <c r="N19" s="618" t="str">
        <f ca="1">OFFSET(N19,0,-1)</f>
        <v>2</v>
      </c>
      <c r="O19" s="741">
        <f ca="1">OFFSET(O19,0,-1)+1</f>
        <v>3</v>
      </c>
      <c r="P19" s="741">
        <f ca="1">OFFSET(P19,0,-1)+1</f>
        <v>4</v>
      </c>
      <c r="Q19" s="741">
        <f ca="1">OFFSET(Q19,0,-1)+1</f>
        <v>5</v>
      </c>
      <c r="R19" s="741">
        <f ca="1">OFFSET(R19,0,-1)+1</f>
        <v>6</v>
      </c>
      <c r="S19" s="1298">
        <f ca="1">OFFSET(S19,0,-1)+1</f>
        <v>7</v>
      </c>
      <c r="T19" s="1298"/>
      <c r="U19" s="741">
        <f ca="1">OFFSET(U19,0,-2)+1</f>
        <v>8</v>
      </c>
      <c r="V19" s="618">
        <f ca="1">OFFSET(V19,0,-1)</f>
        <v>8</v>
      </c>
      <c r="W19" s="741">
        <f ca="1">OFFSET(W19,0,-1)+1</f>
        <v>9</v>
      </c>
    </row>
    <row r="20" spans="1:36" ht="22.5">
      <c r="A20" s="1281">
        <v>1</v>
      </c>
      <c r="B20" s="831"/>
      <c r="C20" s="831"/>
      <c r="D20" s="831"/>
      <c r="E20" s="832"/>
      <c r="F20" s="833"/>
      <c r="G20" s="833"/>
      <c r="H20" s="833"/>
      <c r="I20" s="834"/>
      <c r="J20" s="829"/>
      <c r="K20" s="836"/>
      <c r="L20" s="744">
        <f>mergeValue(A20)</f>
        <v>1</v>
      </c>
      <c r="M20" s="610" t="s">
        <v>19</v>
      </c>
      <c r="N20" s="615"/>
      <c r="O20" s="1282"/>
      <c r="P20" s="1282"/>
      <c r="Q20" s="1282"/>
      <c r="R20" s="1282"/>
      <c r="S20" s="1282"/>
      <c r="T20" s="1282"/>
      <c r="U20" s="1282"/>
      <c r="V20" s="1282"/>
      <c r="W20" s="1129" t="s">
        <v>718</v>
      </c>
      <c r="Y20" s="777"/>
      <c r="Z20" s="777" t="str">
        <f t="shared" ref="Z20:Z33" si="0">IF(M20="","",M20 )</f>
        <v>Наименование тарифа</v>
      </c>
      <c r="AA20" s="777"/>
      <c r="AB20" s="777"/>
      <c r="AC20" s="777"/>
      <c r="AI20" s="759"/>
      <c r="AJ20" s="759"/>
    </row>
    <row r="21" spans="1:36" ht="22.5">
      <c r="A21" s="1281"/>
      <c r="B21" s="1281">
        <v>1</v>
      </c>
      <c r="C21" s="831"/>
      <c r="D21" s="831"/>
      <c r="E21" s="833"/>
      <c r="F21" s="833"/>
      <c r="G21" s="833"/>
      <c r="H21" s="833"/>
      <c r="I21" s="828"/>
      <c r="J21" s="827"/>
      <c r="K21" s="830"/>
      <c r="L21" s="744" t="str">
        <f>mergeValue(A21) &amp;"."&amp; mergeValue(B21)</f>
        <v>1.1</v>
      </c>
      <c r="M21" s="658" t="s">
        <v>15</v>
      </c>
      <c r="N21" s="615"/>
      <c r="O21" s="1282"/>
      <c r="P21" s="1282"/>
      <c r="Q21" s="1282"/>
      <c r="R21" s="1282"/>
      <c r="S21" s="1282"/>
      <c r="T21" s="1282"/>
      <c r="U21" s="1282"/>
      <c r="V21" s="1282"/>
      <c r="W21" s="1129" t="s">
        <v>459</v>
      </c>
      <c r="Y21" s="777"/>
      <c r="Z21" s="777" t="str">
        <f t="shared" si="0"/>
        <v>Территория действия тарифа</v>
      </c>
      <c r="AA21" s="777"/>
      <c r="AB21" s="777"/>
      <c r="AC21" s="777"/>
      <c r="AI21" s="759"/>
      <c r="AJ21" s="759"/>
    </row>
    <row r="22" spans="1:36" ht="22.5">
      <c r="A22" s="1281"/>
      <c r="B22" s="1281"/>
      <c r="C22" s="1281">
        <v>1</v>
      </c>
      <c r="D22" s="831"/>
      <c r="E22" s="833"/>
      <c r="F22" s="833"/>
      <c r="G22" s="833"/>
      <c r="H22" s="833"/>
      <c r="I22" s="835"/>
      <c r="J22" s="827"/>
      <c r="K22" s="830"/>
      <c r="L22" s="744" t="str">
        <f>mergeValue(A22) &amp;"."&amp; mergeValue(B22)&amp;"."&amp; mergeValue(C22)</f>
        <v>1.1.1</v>
      </c>
      <c r="M22" s="659" t="s">
        <v>7</v>
      </c>
      <c r="N22" s="615"/>
      <c r="O22" s="1282"/>
      <c r="P22" s="1282"/>
      <c r="Q22" s="1282"/>
      <c r="R22" s="1282"/>
      <c r="S22" s="1282"/>
      <c r="T22" s="1282"/>
      <c r="U22" s="1282"/>
      <c r="V22" s="1282"/>
      <c r="W22" s="1129" t="s">
        <v>600</v>
      </c>
      <c r="Y22" s="777"/>
      <c r="Z22" s="777" t="str">
        <f t="shared" si="0"/>
        <v xml:space="preserve">Наименование системы теплоснабжения </v>
      </c>
      <c r="AA22" s="777"/>
      <c r="AB22" s="777"/>
      <c r="AC22" s="777"/>
      <c r="AI22" s="759"/>
      <c r="AJ22" s="759"/>
    </row>
    <row r="23" spans="1:36" ht="22.5">
      <c r="A23" s="1281"/>
      <c r="B23" s="1281"/>
      <c r="C23" s="1281"/>
      <c r="D23" s="1281">
        <v>1</v>
      </c>
      <c r="E23" s="833"/>
      <c r="F23" s="833"/>
      <c r="G23" s="833"/>
      <c r="H23" s="833"/>
      <c r="I23" s="835"/>
      <c r="J23" s="827"/>
      <c r="K23" s="830"/>
      <c r="L23" s="744" t="str">
        <f>mergeValue(A23) &amp;"."&amp; mergeValue(B23)&amp;"."&amp; mergeValue(C23)&amp;"."&amp; mergeValue(D23)</f>
        <v>1.1.1.1</v>
      </c>
      <c r="M23" s="660" t="s">
        <v>21</v>
      </c>
      <c r="N23" s="615"/>
      <c r="O23" s="1282"/>
      <c r="P23" s="1282"/>
      <c r="Q23" s="1282"/>
      <c r="R23" s="1282"/>
      <c r="S23" s="1282"/>
      <c r="T23" s="1282"/>
      <c r="U23" s="1282"/>
      <c r="V23" s="1282"/>
      <c r="W23" s="1129" t="s">
        <v>601</v>
      </c>
      <c r="Y23" s="777"/>
      <c r="Z23" s="777" t="str">
        <f t="shared" si="0"/>
        <v xml:space="preserve">Источник тепловой энергии  </v>
      </c>
      <c r="AA23" s="777"/>
      <c r="AB23" s="777"/>
      <c r="AC23" s="777"/>
      <c r="AI23" s="759"/>
      <c r="AJ23" s="759"/>
    </row>
    <row r="24" spans="1:36" ht="78.75">
      <c r="A24" s="1281"/>
      <c r="B24" s="1281"/>
      <c r="C24" s="1281"/>
      <c r="D24" s="1281"/>
      <c r="E24" s="1281">
        <v>1</v>
      </c>
      <c r="F24" s="833"/>
      <c r="G24" s="833"/>
      <c r="H24" s="831">
        <v>1</v>
      </c>
      <c r="I24" s="1281">
        <v>1</v>
      </c>
      <c r="J24" s="833"/>
      <c r="K24" s="838"/>
      <c r="L24" s="744" t="str">
        <f>mergeValue(A24) &amp;"."&amp; mergeValue(B24)&amp;"."&amp; mergeValue(C24)&amp;"."&amp; mergeValue(D24)&amp;"."&amp; mergeValue(E24)</f>
        <v>1.1.1.1.1</v>
      </c>
      <c r="M24" s="524" t="s">
        <v>8</v>
      </c>
      <c r="N24" s="615"/>
      <c r="O24" s="1283"/>
      <c r="P24" s="1283"/>
      <c r="Q24" s="1283"/>
      <c r="R24" s="1283"/>
      <c r="S24" s="1283"/>
      <c r="T24" s="1283"/>
      <c r="U24" s="1283"/>
      <c r="V24" s="1283"/>
      <c r="W24" s="1129" t="s">
        <v>719</v>
      </c>
      <c r="Y24" s="777"/>
      <c r="Z24" s="777" t="str">
        <f t="shared" si="0"/>
        <v>Схема подключения теплопотребляющей установки к коллектору источника тепловой энергии</v>
      </c>
      <c r="AA24" s="777"/>
      <c r="AB24" s="777"/>
      <c r="AC24" s="777"/>
      <c r="AI24" s="759"/>
      <c r="AJ24" s="759"/>
    </row>
    <row r="25" spans="1:36" ht="33.75">
      <c r="A25" s="1281"/>
      <c r="B25" s="1281"/>
      <c r="C25" s="1281"/>
      <c r="D25" s="1281"/>
      <c r="E25" s="1281"/>
      <c r="F25" s="1281">
        <v>1</v>
      </c>
      <c r="G25" s="831"/>
      <c r="H25" s="831"/>
      <c r="I25" s="1281"/>
      <c r="J25" s="1281">
        <v>1</v>
      </c>
      <c r="K25" s="839"/>
      <c r="L25" s="744" t="str">
        <f>mergeValue(A25) &amp;"."&amp; mergeValue(B25)&amp;"."&amp; mergeValue(C25)&amp;"."&amp; mergeValue(D25)&amp;"."&amp; mergeValue(E25)&amp;"."&amp; mergeValue(F25)</f>
        <v>1.1.1.1.1.1</v>
      </c>
      <c r="M25" s="525" t="s">
        <v>9</v>
      </c>
      <c r="N25" s="615"/>
      <c r="O25" s="1283"/>
      <c r="P25" s="1283"/>
      <c r="Q25" s="1283"/>
      <c r="R25" s="1283"/>
      <c r="S25" s="1283"/>
      <c r="T25" s="1283"/>
      <c r="U25" s="1283"/>
      <c r="V25" s="1283"/>
      <c r="W25" s="1129" t="s">
        <v>720</v>
      </c>
      <c r="Y25" s="777"/>
      <c r="Z25" s="777" t="str">
        <f t="shared" si="0"/>
        <v>Группа потребителей</v>
      </c>
      <c r="AA25" s="777"/>
      <c r="AB25" s="777"/>
      <c r="AC25" s="777"/>
      <c r="AI25" s="759"/>
      <c r="AJ25" s="759"/>
    </row>
    <row r="26" spans="1:36" ht="122.1" customHeight="1">
      <c r="A26" s="1281"/>
      <c r="B26" s="1281"/>
      <c r="C26" s="1281"/>
      <c r="D26" s="1281"/>
      <c r="E26" s="1281"/>
      <c r="F26" s="1281"/>
      <c r="G26" s="831">
        <v>1</v>
      </c>
      <c r="H26" s="831"/>
      <c r="I26" s="1281"/>
      <c r="J26" s="1281"/>
      <c r="K26" s="839">
        <v>1</v>
      </c>
      <c r="L26" s="744" t="str">
        <f>mergeValue(A26) &amp;"."&amp; mergeValue(B26)&amp;"."&amp; mergeValue(C26)&amp;"."&amp; mergeValue(D26)&amp;"."&amp; mergeValue(E26)&amp;"."&amp; mergeValue(F26)&amp;"."&amp; mergeValue(G26)</f>
        <v>1.1.1.1.1.1.1</v>
      </c>
      <c r="M26" s="1088"/>
      <c r="N26" s="615"/>
      <c r="O26" s="726"/>
      <c r="P26" s="726"/>
      <c r="Q26" s="1040"/>
      <c r="R26" s="1288"/>
      <c r="S26" s="1289" t="s">
        <v>83</v>
      </c>
      <c r="T26" s="1288"/>
      <c r="U26" s="1289" t="s">
        <v>84</v>
      </c>
      <c r="V26" s="726"/>
      <c r="W26" s="1299" t="s">
        <v>721</v>
      </c>
      <c r="X26" s="759" t="str">
        <f>strCheckDate(O27:V27)</f>
        <v/>
      </c>
      <c r="Y26" s="777"/>
      <c r="Z26" s="777" t="str">
        <f t="shared" si="0"/>
        <v/>
      </c>
      <c r="AA26" s="777"/>
      <c r="AB26" s="777"/>
      <c r="AC26" s="777"/>
      <c r="AI26" s="759"/>
      <c r="AJ26" s="759"/>
    </row>
    <row r="27" spans="1:36" ht="11.25" hidden="1">
      <c r="A27" s="1281"/>
      <c r="B27" s="1281"/>
      <c r="C27" s="1281"/>
      <c r="D27" s="1281"/>
      <c r="E27" s="1281"/>
      <c r="F27" s="1281"/>
      <c r="G27" s="831"/>
      <c r="H27" s="831"/>
      <c r="I27" s="1281"/>
      <c r="J27" s="1281"/>
      <c r="K27" s="839"/>
      <c r="L27" s="752"/>
      <c r="M27" s="615"/>
      <c r="N27" s="615"/>
      <c r="O27" s="726"/>
      <c r="P27" s="726"/>
      <c r="Q27" s="732" t="str">
        <f>R26 &amp; "-" &amp; T26</f>
        <v>-</v>
      </c>
      <c r="R27" s="1288"/>
      <c r="S27" s="1289"/>
      <c r="T27" s="1288"/>
      <c r="U27" s="1289"/>
      <c r="V27" s="726"/>
      <c r="W27" s="1300"/>
      <c r="Y27" s="777"/>
      <c r="Z27" s="777" t="str">
        <f t="shared" si="0"/>
        <v/>
      </c>
      <c r="AA27" s="777"/>
      <c r="AB27" s="777"/>
      <c r="AC27" s="777"/>
      <c r="AI27" s="759"/>
      <c r="AJ27" s="759"/>
    </row>
    <row r="28" spans="1:36" ht="15" customHeight="1">
      <c r="A28" s="1281"/>
      <c r="B28" s="1281"/>
      <c r="C28" s="1281"/>
      <c r="D28" s="1281"/>
      <c r="E28" s="1281"/>
      <c r="F28" s="1281"/>
      <c r="G28" s="833"/>
      <c r="H28" s="831"/>
      <c r="I28" s="1281"/>
      <c r="J28" s="1281"/>
      <c r="K28" s="838"/>
      <c r="L28" s="654"/>
      <c r="M28" s="527" t="s">
        <v>24</v>
      </c>
      <c r="N28" s="728"/>
      <c r="O28" s="728"/>
      <c r="P28" s="728"/>
      <c r="Q28" s="728"/>
      <c r="R28" s="728"/>
      <c r="S28" s="728"/>
      <c r="T28" s="728"/>
      <c r="U28" s="728"/>
      <c r="V28" s="725"/>
      <c r="W28" s="1301"/>
      <c r="Y28" s="777"/>
      <c r="Z28" s="777" t="str">
        <f t="shared" si="0"/>
        <v>Добавить вид теплоносителя (параметры теплоносителя)</v>
      </c>
      <c r="AA28" s="777"/>
      <c r="AB28" s="777"/>
      <c r="AC28" s="777"/>
      <c r="AI28" s="759"/>
      <c r="AJ28" s="759"/>
    </row>
    <row r="29" spans="1:36" ht="15" customHeight="1">
      <c r="A29" s="1281"/>
      <c r="B29" s="1281"/>
      <c r="C29" s="1281"/>
      <c r="D29" s="1281"/>
      <c r="E29" s="1281"/>
      <c r="F29" s="833"/>
      <c r="G29" s="833"/>
      <c r="H29" s="831"/>
      <c r="I29" s="1281"/>
      <c r="J29" s="833"/>
      <c r="K29" s="838"/>
      <c r="L29" s="654"/>
      <c r="M29" s="526" t="s">
        <v>10</v>
      </c>
      <c r="N29" s="728"/>
      <c r="O29" s="728"/>
      <c r="P29" s="728"/>
      <c r="Q29" s="728"/>
      <c r="R29" s="728"/>
      <c r="S29" s="728"/>
      <c r="T29" s="728"/>
      <c r="U29" s="727"/>
      <c r="V29" s="728"/>
      <c r="W29" s="634"/>
      <c r="Y29" s="777"/>
      <c r="Z29" s="777" t="str">
        <f t="shared" si="0"/>
        <v>Добавить группу потребителей</v>
      </c>
      <c r="AA29" s="777"/>
      <c r="AB29" s="777"/>
      <c r="AC29" s="777"/>
      <c r="AI29" s="759"/>
      <c r="AJ29" s="759"/>
    </row>
    <row r="30" spans="1:36" ht="15" customHeight="1">
      <c r="A30" s="1281"/>
      <c r="B30" s="1281"/>
      <c r="C30" s="1281"/>
      <c r="D30" s="1281"/>
      <c r="E30" s="837"/>
      <c r="F30" s="833"/>
      <c r="G30" s="833"/>
      <c r="H30" s="833"/>
      <c r="I30" s="829"/>
      <c r="J30" s="826"/>
      <c r="K30" s="836"/>
      <c r="L30" s="654"/>
      <c r="M30" s="723" t="s">
        <v>11</v>
      </c>
      <c r="N30" s="728"/>
      <c r="O30" s="728"/>
      <c r="P30" s="728"/>
      <c r="Q30" s="728"/>
      <c r="R30" s="728"/>
      <c r="S30" s="728"/>
      <c r="T30" s="728"/>
      <c r="U30" s="727"/>
      <c r="V30" s="728"/>
      <c r="W30" s="634"/>
      <c r="Y30" s="777"/>
      <c r="Z30" s="777" t="str">
        <f t="shared" si="0"/>
        <v>Добавить схему подключения</v>
      </c>
      <c r="AA30" s="777"/>
      <c r="AB30" s="777"/>
      <c r="AC30" s="777"/>
      <c r="AI30" s="759"/>
      <c r="AJ30" s="759"/>
    </row>
    <row r="31" spans="1:36" ht="15" customHeight="1">
      <c r="A31" s="1281"/>
      <c r="B31" s="1281"/>
      <c r="C31" s="1281"/>
      <c r="D31" s="837"/>
      <c r="E31" s="837"/>
      <c r="F31" s="833"/>
      <c r="G31" s="833"/>
      <c r="H31" s="833"/>
      <c r="I31" s="829"/>
      <c r="J31" s="826"/>
      <c r="K31" s="836"/>
      <c r="L31" s="654"/>
      <c r="M31" s="722" t="s">
        <v>16</v>
      </c>
      <c r="N31" s="728"/>
      <c r="O31" s="728"/>
      <c r="P31" s="728"/>
      <c r="Q31" s="728"/>
      <c r="R31" s="728"/>
      <c r="S31" s="728"/>
      <c r="T31" s="728"/>
      <c r="U31" s="727"/>
      <c r="V31" s="728"/>
      <c r="W31" s="634"/>
      <c r="Y31" s="777"/>
      <c r="Z31" s="777" t="str">
        <f t="shared" si="0"/>
        <v>Добавить источник тепловой энергии</v>
      </c>
      <c r="AA31" s="777"/>
      <c r="AB31" s="777"/>
      <c r="AC31" s="777"/>
      <c r="AI31" s="759"/>
      <c r="AJ31" s="759"/>
    </row>
    <row r="32" spans="1:36" ht="15" customHeight="1">
      <c r="A32" s="1281"/>
      <c r="B32" s="1281"/>
      <c r="C32" s="837"/>
      <c r="D32" s="837"/>
      <c r="E32" s="837"/>
      <c r="F32" s="837"/>
      <c r="G32" s="842"/>
      <c r="H32" s="829"/>
      <c r="I32" s="840"/>
      <c r="J32" s="826"/>
      <c r="K32" s="841"/>
      <c r="L32" s="654"/>
      <c r="M32" s="721" t="s">
        <v>17</v>
      </c>
      <c r="N32" s="728"/>
      <c r="O32" s="728"/>
      <c r="P32" s="728"/>
      <c r="Q32" s="728"/>
      <c r="R32" s="728"/>
      <c r="S32" s="728"/>
      <c r="T32" s="728"/>
      <c r="U32" s="727"/>
      <c r="V32" s="728"/>
      <c r="W32" s="634"/>
      <c r="Y32" s="777"/>
      <c r="Z32" s="777" t="str">
        <f t="shared" si="0"/>
        <v>Добавить наименование системы теплоснабжения</v>
      </c>
      <c r="AA32" s="777"/>
      <c r="AB32" s="777"/>
      <c r="AC32" s="777"/>
      <c r="AI32" s="759"/>
      <c r="AJ32" s="759"/>
    </row>
    <row r="33" spans="1:36" ht="15" customHeight="1">
      <c r="A33" s="1281"/>
      <c r="B33" s="837"/>
      <c r="C33" s="837"/>
      <c r="D33" s="837"/>
      <c r="E33" s="837"/>
      <c r="F33" s="837"/>
      <c r="G33" s="842"/>
      <c r="H33" s="829"/>
      <c r="I33" s="829"/>
      <c r="J33" s="826"/>
      <c r="K33" s="836"/>
      <c r="L33" s="654"/>
      <c r="M33" s="696" t="s">
        <v>18</v>
      </c>
      <c r="N33" s="728"/>
      <c r="O33" s="728"/>
      <c r="P33" s="728"/>
      <c r="Q33" s="728"/>
      <c r="R33" s="728"/>
      <c r="S33" s="728"/>
      <c r="T33" s="728"/>
      <c r="U33" s="727"/>
      <c r="V33" s="728"/>
      <c r="W33" s="634"/>
      <c r="Y33" s="777"/>
      <c r="Z33" s="777" t="str">
        <f t="shared" si="0"/>
        <v>Добавить территорию действия тарифа</v>
      </c>
      <c r="AA33" s="777"/>
      <c r="AB33" s="777"/>
      <c r="AC33" s="777"/>
      <c r="AI33" s="759"/>
      <c r="AJ33" s="759"/>
    </row>
    <row r="34" spans="1:36" s="705" customFormat="1" ht="15" customHeight="1">
      <c r="A34" s="825"/>
      <c r="B34" s="825"/>
      <c r="C34" s="825"/>
      <c r="D34" s="825"/>
      <c r="E34" s="825"/>
      <c r="F34" s="825"/>
      <c r="G34" s="825"/>
      <c r="H34" s="825"/>
      <c r="I34" s="825"/>
      <c r="J34" s="825"/>
      <c r="K34" s="825"/>
      <c r="L34" s="462"/>
      <c r="M34" s="699" t="s">
        <v>308</v>
      </c>
      <c r="N34" s="728"/>
      <c r="O34" s="728"/>
      <c r="P34" s="728"/>
      <c r="Q34" s="728"/>
      <c r="R34" s="728"/>
      <c r="S34" s="728"/>
      <c r="T34" s="728"/>
      <c r="U34" s="727"/>
      <c r="V34" s="728"/>
      <c r="W34" s="634"/>
      <c r="X34" s="685"/>
      <c r="Y34" s="685"/>
      <c r="Z34" s="685"/>
      <c r="AA34" s="685"/>
      <c r="AB34" s="685"/>
      <c r="AC34" s="685"/>
      <c r="AD34" s="685"/>
      <c r="AE34" s="685"/>
      <c r="AF34" s="685"/>
      <c r="AG34" s="685"/>
      <c r="AH34" s="685"/>
    </row>
    <row r="35" spans="1:36" ht="11.25">
      <c r="A35" s="751"/>
      <c r="B35" s="751"/>
      <c r="C35" s="751"/>
      <c r="D35" s="751"/>
      <c r="E35" s="751"/>
      <c r="F35" s="751"/>
      <c r="G35" s="751"/>
      <c r="H35" s="751"/>
      <c r="I35" s="751"/>
      <c r="J35" s="751"/>
      <c r="K35" s="751"/>
      <c r="X35" s="751"/>
      <c r="Y35" s="751"/>
      <c r="Z35" s="751"/>
      <c r="AA35" s="751"/>
      <c r="AB35" s="751"/>
      <c r="AC35" s="751"/>
      <c r="AD35" s="751"/>
      <c r="AE35" s="751"/>
      <c r="AF35" s="751"/>
      <c r="AG35" s="751"/>
      <c r="AH35" s="751"/>
    </row>
    <row r="36" spans="1:36" ht="105.75" customHeight="1">
      <c r="L36" s="1">
        <v>1</v>
      </c>
      <c r="M36" s="1274" t="s">
        <v>722</v>
      </c>
      <c r="N36" s="1274"/>
      <c r="O36" s="1274"/>
      <c r="P36" s="1274"/>
      <c r="Q36" s="1274"/>
      <c r="R36" s="1274"/>
      <c r="S36" s="1274"/>
      <c r="T36" s="1274"/>
      <c r="U36" s="1274"/>
      <c r="V36" s="1274"/>
      <c r="W36" s="1274"/>
    </row>
  </sheetData>
  <sheetProtection password="FA9C" sheet="1" objects="1" scenarios="1" formatColumns="0" formatRows="0"/>
  <mergeCells count="40">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 ref="A20:A33"/>
    <mergeCell ref="O20:V20"/>
    <mergeCell ref="B21:B32"/>
    <mergeCell ref="O21:V21"/>
    <mergeCell ref="C22:C31"/>
    <mergeCell ref="O22:V22"/>
    <mergeCell ref="D23:D30"/>
    <mergeCell ref="O23:V23"/>
    <mergeCell ref="I24:I29"/>
    <mergeCell ref="J25:J28"/>
    <mergeCell ref="S18:T18"/>
    <mergeCell ref="O14:U14"/>
    <mergeCell ref="L15:V15"/>
    <mergeCell ref="W15:W18"/>
    <mergeCell ref="L16:L18"/>
    <mergeCell ref="M16:M18"/>
    <mergeCell ref="O16:T16"/>
    <mergeCell ref="U16:U18"/>
    <mergeCell ref="L13:M13"/>
    <mergeCell ref="L5:T5"/>
    <mergeCell ref="O9:T9"/>
    <mergeCell ref="O10:T10"/>
    <mergeCell ref="O11:T11"/>
    <mergeCell ref="O12:T12"/>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JO26"/>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formula1>900</formula1>
    </dataValidation>
    <dataValidation type="list" allowBlank="1" showInputMessage="1" showErrorMessage="1" errorTitle="Ошибка" error="Выберите значение из списка" prompt="Выберите значение из списка" sqref="O25:V25">
      <formula1>kind_of_cons</formula1>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8">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183</v>
      </c>
    </row>
    <row r="2" spans="1:20" ht="22.5">
      <c r="F2" s="1275" t="s">
        <v>470</v>
      </c>
      <c r="G2" s="1276"/>
      <c r="H2" s="1277"/>
      <c r="I2" s="609"/>
    </row>
    <row r="3" spans="1:20" ht="3" customHeight="1"/>
    <row r="4" spans="1:20" s="539" customFormat="1" ht="11.25">
      <c r="A4" s="559"/>
      <c r="B4" s="559"/>
      <c r="C4" s="559"/>
      <c r="D4" s="559"/>
      <c r="F4" s="1227" t="s">
        <v>445</v>
      </c>
      <c r="G4" s="1227"/>
      <c r="H4" s="1227"/>
      <c r="I4" s="1278"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8"/>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25.05.2023</v>
      </c>
      <c r="I7" s="550" t="s">
        <v>472</v>
      </c>
      <c r="J7" s="584"/>
      <c r="K7" s="559"/>
      <c r="L7" s="559"/>
      <c r="M7" s="559"/>
      <c r="N7" s="559"/>
      <c r="O7" s="559"/>
      <c r="P7" s="559"/>
      <c r="Q7" s="559"/>
      <c r="R7" s="559"/>
      <c r="S7" s="559"/>
      <c r="T7" s="559"/>
    </row>
    <row r="8" spans="1:20" s="539" customFormat="1" ht="45">
      <c r="A8" s="1279">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9"/>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9"/>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9"/>
      <c r="B11" s="1279">
        <v>1</v>
      </c>
      <c r="C11" s="592"/>
      <c r="D11" s="592"/>
      <c r="F11" s="585" t="str">
        <f>"4."&amp;mergeValue(A11) &amp;"."&amp;mergeValue(B11)</f>
        <v>4.1.1</v>
      </c>
      <c r="G11" s="580" t="s">
        <v>570</v>
      </c>
      <c r="H11" s="573" t="str">
        <f>IF(region_name="","",region_name)</f>
        <v>Костромская область</v>
      </c>
      <c r="I11" s="550" t="s">
        <v>478</v>
      </c>
      <c r="J11" s="584"/>
      <c r="K11" s="559"/>
      <c r="L11" s="559"/>
      <c r="M11" s="559"/>
      <c r="N11" s="559"/>
      <c r="O11" s="559"/>
      <c r="P11" s="559"/>
      <c r="Q11" s="559"/>
      <c r="R11" s="559"/>
      <c r="S11" s="559"/>
      <c r="T11" s="559"/>
    </row>
    <row r="12" spans="1:20" s="539" customFormat="1" ht="22.5">
      <c r="A12" s="1279"/>
      <c r="B12" s="1279"/>
      <c r="C12" s="1279">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9"/>
      <c r="B13" s="1279"/>
      <c r="C13" s="1279"/>
      <c r="D13" s="592">
        <v>1</v>
      </c>
      <c r="F13" s="585" t="str">
        <f>"4."&amp;mergeValue(A13) &amp;"."&amp;mergeValue(B13)&amp;"."&amp;mergeValue(C13)&amp;"."&amp;mergeValue(D13)</f>
        <v>4.1.1.1.1</v>
      </c>
      <c r="G13" s="602" t="s">
        <v>477</v>
      </c>
      <c r="H13" s="573"/>
      <c r="I13" s="1280" t="s">
        <v>569</v>
      </c>
      <c r="J13" s="584"/>
      <c r="K13" s="559"/>
      <c r="L13" s="559"/>
      <c r="M13" s="559"/>
      <c r="N13" s="559"/>
      <c r="O13" s="559"/>
      <c r="P13" s="559"/>
      <c r="Q13" s="559"/>
      <c r="R13" s="559"/>
      <c r="S13" s="559"/>
      <c r="T13" s="559"/>
    </row>
    <row r="14" spans="1:20" s="539" customFormat="1" ht="18.75">
      <c r="A14" s="1279"/>
      <c r="B14" s="1279"/>
      <c r="C14" s="1279"/>
      <c r="D14" s="592"/>
      <c r="F14" s="588"/>
      <c r="G14" s="520" t="s">
        <v>4</v>
      </c>
      <c r="H14" s="593"/>
      <c r="I14" s="1280"/>
      <c r="J14" s="584"/>
      <c r="K14" s="559"/>
      <c r="L14" s="559"/>
      <c r="M14" s="559"/>
      <c r="N14" s="559"/>
      <c r="O14" s="559"/>
      <c r="P14" s="559"/>
      <c r="Q14" s="559"/>
      <c r="R14" s="559"/>
      <c r="S14" s="559"/>
      <c r="T14" s="559"/>
    </row>
    <row r="15" spans="1:20" s="539" customFormat="1" ht="18.75">
      <c r="A15" s="1279"/>
      <c r="B15" s="1279"/>
      <c r="C15" s="592"/>
      <c r="D15" s="592"/>
      <c r="F15" s="603"/>
      <c r="G15" s="546" t="s">
        <v>401</v>
      </c>
      <c r="H15" s="604"/>
      <c r="I15" s="605"/>
      <c r="J15" s="584"/>
      <c r="K15" s="559"/>
      <c r="L15" s="559"/>
      <c r="M15" s="559"/>
      <c r="N15" s="559"/>
      <c r="O15" s="559"/>
      <c r="P15" s="559"/>
      <c r="Q15" s="559"/>
      <c r="R15" s="559"/>
      <c r="S15" s="559"/>
      <c r="T15" s="559"/>
    </row>
    <row r="16" spans="1:20" s="539" customFormat="1" ht="18.75">
      <c r="A16" s="1279"/>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4" t="s">
        <v>571</v>
      </c>
      <c r="H19" s="1274"/>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79" hidden="1" customWidth="1"/>
    <col min="7" max="8" width="9.140625" style="480" hidden="1" customWidth="1"/>
    <col min="9" max="9" width="3.7109375" style="453" customWidth="1"/>
    <col min="10" max="11" width="3.7109375" style="452" customWidth="1"/>
    <col min="12" max="12" width="12.7109375" style="446" customWidth="1"/>
    <col min="13" max="13" width="44.7109375" style="446" customWidth="1"/>
    <col min="14" max="14" width="1.7109375" style="446" hidden="1" customWidth="1"/>
    <col min="15" max="15" width="23.7109375" style="446" customWidth="1"/>
    <col min="16" max="17" width="1.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33" width="10.5703125" style="470"/>
    <col min="34" max="256" width="10.5703125" style="446"/>
    <col min="257" max="264" width="0" style="446" hidden="1" customWidth="1"/>
    <col min="265" max="267" width="3.7109375" style="446" customWidth="1"/>
    <col min="268" max="268" width="12.7109375" style="446" customWidth="1"/>
    <col min="269" max="269" width="51.140625" style="446" customWidth="1"/>
    <col min="270" max="270" width="0" style="446" hidden="1" customWidth="1"/>
    <col min="271" max="271" width="18.7109375" style="446" customWidth="1"/>
    <col min="272"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512" width="10.5703125" style="446"/>
    <col min="513" max="520" width="0" style="446" hidden="1" customWidth="1"/>
    <col min="521" max="523" width="3.7109375" style="446" customWidth="1"/>
    <col min="524" max="524" width="12.7109375" style="446" customWidth="1"/>
    <col min="525" max="525" width="51.140625" style="446" customWidth="1"/>
    <col min="526" max="526" width="0" style="446" hidden="1" customWidth="1"/>
    <col min="527" max="527" width="18.7109375" style="446" customWidth="1"/>
    <col min="528"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768" width="10.5703125" style="446"/>
    <col min="769" max="776" width="0" style="446" hidden="1" customWidth="1"/>
    <col min="777" max="779" width="3.7109375" style="446" customWidth="1"/>
    <col min="780" max="780" width="12.7109375" style="446" customWidth="1"/>
    <col min="781" max="781" width="51.140625" style="446" customWidth="1"/>
    <col min="782" max="782" width="0" style="446" hidden="1" customWidth="1"/>
    <col min="783" max="783" width="18.7109375" style="446" customWidth="1"/>
    <col min="784"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1024" width="10.5703125" style="446"/>
    <col min="1025" max="1032" width="0" style="446" hidden="1" customWidth="1"/>
    <col min="1033" max="1035" width="3.7109375" style="446" customWidth="1"/>
    <col min="1036" max="1036" width="12.7109375" style="446" customWidth="1"/>
    <col min="1037" max="1037" width="51.140625" style="446" customWidth="1"/>
    <col min="1038" max="1038" width="0" style="446" hidden="1" customWidth="1"/>
    <col min="1039" max="1039" width="18.7109375" style="446" customWidth="1"/>
    <col min="1040"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280" width="10.5703125" style="446"/>
    <col min="1281" max="1288" width="0" style="446" hidden="1" customWidth="1"/>
    <col min="1289" max="1291" width="3.7109375" style="446" customWidth="1"/>
    <col min="1292" max="1292" width="12.7109375" style="446" customWidth="1"/>
    <col min="1293" max="1293" width="51.140625" style="446" customWidth="1"/>
    <col min="1294" max="1294" width="0" style="446" hidden="1" customWidth="1"/>
    <col min="1295" max="1295" width="18.7109375" style="446" customWidth="1"/>
    <col min="1296"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536" width="10.5703125" style="446"/>
    <col min="1537" max="1544" width="0" style="446" hidden="1" customWidth="1"/>
    <col min="1545" max="1547" width="3.7109375" style="446" customWidth="1"/>
    <col min="1548" max="1548" width="12.7109375" style="446" customWidth="1"/>
    <col min="1549" max="1549" width="51.140625" style="446" customWidth="1"/>
    <col min="1550" max="1550" width="0" style="446" hidden="1" customWidth="1"/>
    <col min="1551" max="1551" width="18.7109375" style="446" customWidth="1"/>
    <col min="1552"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792" width="10.5703125" style="446"/>
    <col min="1793" max="1800" width="0" style="446" hidden="1" customWidth="1"/>
    <col min="1801" max="1803" width="3.7109375" style="446" customWidth="1"/>
    <col min="1804" max="1804" width="12.7109375" style="446" customWidth="1"/>
    <col min="1805" max="1805" width="51.140625" style="446" customWidth="1"/>
    <col min="1806" max="1806" width="0" style="446" hidden="1" customWidth="1"/>
    <col min="1807" max="1807" width="18.7109375" style="446" customWidth="1"/>
    <col min="1808"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2048" width="10.5703125" style="446"/>
    <col min="2049" max="2056" width="0" style="446" hidden="1" customWidth="1"/>
    <col min="2057" max="2059" width="3.7109375" style="446" customWidth="1"/>
    <col min="2060" max="2060" width="12.7109375" style="446" customWidth="1"/>
    <col min="2061" max="2061" width="51.140625" style="446" customWidth="1"/>
    <col min="2062" max="2062" width="0" style="446" hidden="1" customWidth="1"/>
    <col min="2063" max="2063" width="18.7109375" style="446" customWidth="1"/>
    <col min="2064"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304" width="10.5703125" style="446"/>
    <col min="2305" max="2312" width="0" style="446" hidden="1" customWidth="1"/>
    <col min="2313" max="2315" width="3.7109375" style="446" customWidth="1"/>
    <col min="2316" max="2316" width="12.7109375" style="446" customWidth="1"/>
    <col min="2317" max="2317" width="51.140625" style="446" customWidth="1"/>
    <col min="2318" max="2318" width="0" style="446" hidden="1" customWidth="1"/>
    <col min="2319" max="2319" width="18.7109375" style="446" customWidth="1"/>
    <col min="2320"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560" width="10.5703125" style="446"/>
    <col min="2561" max="2568" width="0" style="446" hidden="1" customWidth="1"/>
    <col min="2569" max="2571" width="3.7109375" style="446" customWidth="1"/>
    <col min="2572" max="2572" width="12.7109375" style="446" customWidth="1"/>
    <col min="2573" max="2573" width="51.140625" style="446" customWidth="1"/>
    <col min="2574" max="2574" width="0" style="446" hidden="1" customWidth="1"/>
    <col min="2575" max="2575" width="18.7109375" style="446" customWidth="1"/>
    <col min="2576"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816" width="10.5703125" style="446"/>
    <col min="2817" max="2824" width="0" style="446" hidden="1" customWidth="1"/>
    <col min="2825" max="2827" width="3.7109375" style="446" customWidth="1"/>
    <col min="2828" max="2828" width="12.7109375" style="446" customWidth="1"/>
    <col min="2829" max="2829" width="51.140625" style="446" customWidth="1"/>
    <col min="2830" max="2830" width="0" style="446" hidden="1" customWidth="1"/>
    <col min="2831" max="2831" width="18.7109375" style="446" customWidth="1"/>
    <col min="2832"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3072" width="10.5703125" style="446"/>
    <col min="3073" max="3080" width="0" style="446" hidden="1" customWidth="1"/>
    <col min="3081" max="3083" width="3.7109375" style="446" customWidth="1"/>
    <col min="3084" max="3084" width="12.7109375" style="446" customWidth="1"/>
    <col min="3085" max="3085" width="51.140625" style="446" customWidth="1"/>
    <col min="3086" max="3086" width="0" style="446" hidden="1" customWidth="1"/>
    <col min="3087" max="3087" width="18.7109375" style="446" customWidth="1"/>
    <col min="3088"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328" width="10.5703125" style="446"/>
    <col min="3329" max="3336" width="0" style="446" hidden="1" customWidth="1"/>
    <col min="3337" max="3339" width="3.7109375" style="446" customWidth="1"/>
    <col min="3340" max="3340" width="12.7109375" style="446" customWidth="1"/>
    <col min="3341" max="3341" width="51.140625" style="446" customWidth="1"/>
    <col min="3342" max="3342" width="0" style="446" hidden="1" customWidth="1"/>
    <col min="3343" max="3343" width="18.7109375" style="446" customWidth="1"/>
    <col min="3344"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584" width="10.5703125" style="446"/>
    <col min="3585" max="3592" width="0" style="446" hidden="1" customWidth="1"/>
    <col min="3593" max="3595" width="3.7109375" style="446" customWidth="1"/>
    <col min="3596" max="3596" width="12.7109375" style="446" customWidth="1"/>
    <col min="3597" max="3597" width="51.140625" style="446" customWidth="1"/>
    <col min="3598" max="3598" width="0" style="446" hidden="1" customWidth="1"/>
    <col min="3599" max="3599" width="18.7109375" style="446" customWidth="1"/>
    <col min="3600"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840" width="10.5703125" style="446"/>
    <col min="3841" max="3848" width="0" style="446" hidden="1" customWidth="1"/>
    <col min="3849" max="3851" width="3.7109375" style="446" customWidth="1"/>
    <col min="3852" max="3852" width="12.7109375" style="446" customWidth="1"/>
    <col min="3853" max="3853" width="51.140625" style="446" customWidth="1"/>
    <col min="3854" max="3854" width="0" style="446" hidden="1" customWidth="1"/>
    <col min="3855" max="3855" width="18.7109375" style="446" customWidth="1"/>
    <col min="3856"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4096" width="10.5703125" style="446"/>
    <col min="4097" max="4104" width="0" style="446" hidden="1" customWidth="1"/>
    <col min="4105" max="4107" width="3.7109375" style="446" customWidth="1"/>
    <col min="4108" max="4108" width="12.7109375" style="446" customWidth="1"/>
    <col min="4109" max="4109" width="51.140625" style="446" customWidth="1"/>
    <col min="4110" max="4110" width="0" style="446" hidden="1" customWidth="1"/>
    <col min="4111" max="4111" width="18.7109375" style="446" customWidth="1"/>
    <col min="4112"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352" width="10.5703125" style="446"/>
    <col min="4353" max="4360" width="0" style="446" hidden="1" customWidth="1"/>
    <col min="4361" max="4363" width="3.7109375" style="446" customWidth="1"/>
    <col min="4364" max="4364" width="12.7109375" style="446" customWidth="1"/>
    <col min="4365" max="4365" width="51.140625" style="446" customWidth="1"/>
    <col min="4366" max="4366" width="0" style="446" hidden="1" customWidth="1"/>
    <col min="4367" max="4367" width="18.7109375" style="446" customWidth="1"/>
    <col min="4368"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608" width="10.5703125" style="446"/>
    <col min="4609" max="4616" width="0" style="446" hidden="1" customWidth="1"/>
    <col min="4617" max="4619" width="3.7109375" style="446" customWidth="1"/>
    <col min="4620" max="4620" width="12.7109375" style="446" customWidth="1"/>
    <col min="4621" max="4621" width="51.140625" style="446" customWidth="1"/>
    <col min="4622" max="4622" width="0" style="446" hidden="1" customWidth="1"/>
    <col min="4623" max="4623" width="18.7109375" style="446" customWidth="1"/>
    <col min="4624"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864" width="10.5703125" style="446"/>
    <col min="4865" max="4872" width="0" style="446" hidden="1" customWidth="1"/>
    <col min="4873" max="4875" width="3.7109375" style="446" customWidth="1"/>
    <col min="4876" max="4876" width="12.7109375" style="446" customWidth="1"/>
    <col min="4877" max="4877" width="51.140625" style="446" customWidth="1"/>
    <col min="4878" max="4878" width="0" style="446" hidden="1" customWidth="1"/>
    <col min="4879" max="4879" width="18.7109375" style="446" customWidth="1"/>
    <col min="4880"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5120" width="10.5703125" style="446"/>
    <col min="5121" max="5128" width="0" style="446" hidden="1" customWidth="1"/>
    <col min="5129" max="5131" width="3.7109375" style="446" customWidth="1"/>
    <col min="5132" max="5132" width="12.7109375" style="446" customWidth="1"/>
    <col min="5133" max="5133" width="51.140625" style="446" customWidth="1"/>
    <col min="5134" max="5134" width="0" style="446" hidden="1" customWidth="1"/>
    <col min="5135" max="5135" width="18.7109375" style="446" customWidth="1"/>
    <col min="5136"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376" width="10.5703125" style="446"/>
    <col min="5377" max="5384" width="0" style="446" hidden="1" customWidth="1"/>
    <col min="5385" max="5387" width="3.7109375" style="446" customWidth="1"/>
    <col min="5388" max="5388" width="12.7109375" style="446" customWidth="1"/>
    <col min="5389" max="5389" width="51.140625" style="446" customWidth="1"/>
    <col min="5390" max="5390" width="0" style="446" hidden="1" customWidth="1"/>
    <col min="5391" max="5391" width="18.7109375" style="446" customWidth="1"/>
    <col min="5392"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632" width="10.5703125" style="446"/>
    <col min="5633" max="5640" width="0" style="446" hidden="1" customWidth="1"/>
    <col min="5641" max="5643" width="3.7109375" style="446" customWidth="1"/>
    <col min="5644" max="5644" width="12.7109375" style="446" customWidth="1"/>
    <col min="5645" max="5645" width="51.140625" style="446" customWidth="1"/>
    <col min="5646" max="5646" width="0" style="446" hidden="1" customWidth="1"/>
    <col min="5647" max="5647" width="18.7109375" style="446" customWidth="1"/>
    <col min="5648"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888" width="10.5703125" style="446"/>
    <col min="5889" max="5896" width="0" style="446" hidden="1" customWidth="1"/>
    <col min="5897" max="5899" width="3.7109375" style="446" customWidth="1"/>
    <col min="5900" max="5900" width="12.7109375" style="446" customWidth="1"/>
    <col min="5901" max="5901" width="51.140625" style="446" customWidth="1"/>
    <col min="5902" max="5902" width="0" style="446" hidden="1" customWidth="1"/>
    <col min="5903" max="5903" width="18.7109375" style="446" customWidth="1"/>
    <col min="5904"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6144" width="10.5703125" style="446"/>
    <col min="6145" max="6152" width="0" style="446" hidden="1" customWidth="1"/>
    <col min="6153" max="6155" width="3.7109375" style="446" customWidth="1"/>
    <col min="6156" max="6156" width="12.7109375" style="446" customWidth="1"/>
    <col min="6157" max="6157" width="51.140625" style="446" customWidth="1"/>
    <col min="6158" max="6158" width="0" style="446" hidden="1" customWidth="1"/>
    <col min="6159" max="6159" width="18.7109375" style="446" customWidth="1"/>
    <col min="6160"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400" width="10.5703125" style="446"/>
    <col min="6401" max="6408" width="0" style="446" hidden="1" customWidth="1"/>
    <col min="6409" max="6411" width="3.7109375" style="446" customWidth="1"/>
    <col min="6412" max="6412" width="12.7109375" style="446" customWidth="1"/>
    <col min="6413" max="6413" width="51.140625" style="446" customWidth="1"/>
    <col min="6414" max="6414" width="0" style="446" hidden="1" customWidth="1"/>
    <col min="6415" max="6415" width="18.7109375" style="446" customWidth="1"/>
    <col min="6416"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656" width="10.5703125" style="446"/>
    <col min="6657" max="6664" width="0" style="446" hidden="1" customWidth="1"/>
    <col min="6665" max="6667" width="3.7109375" style="446" customWidth="1"/>
    <col min="6668" max="6668" width="12.7109375" style="446" customWidth="1"/>
    <col min="6669" max="6669" width="51.140625" style="446" customWidth="1"/>
    <col min="6670" max="6670" width="0" style="446" hidden="1" customWidth="1"/>
    <col min="6671" max="6671" width="18.7109375" style="446" customWidth="1"/>
    <col min="6672"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912" width="10.5703125" style="446"/>
    <col min="6913" max="6920" width="0" style="446" hidden="1" customWidth="1"/>
    <col min="6921" max="6923" width="3.7109375" style="446" customWidth="1"/>
    <col min="6924" max="6924" width="12.7109375" style="446" customWidth="1"/>
    <col min="6925" max="6925" width="51.140625" style="446" customWidth="1"/>
    <col min="6926" max="6926" width="0" style="446" hidden="1" customWidth="1"/>
    <col min="6927" max="6927" width="18.7109375" style="446" customWidth="1"/>
    <col min="6928"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7168" width="10.5703125" style="446"/>
    <col min="7169" max="7176" width="0" style="446" hidden="1" customWidth="1"/>
    <col min="7177" max="7179" width="3.7109375" style="446" customWidth="1"/>
    <col min="7180" max="7180" width="12.7109375" style="446" customWidth="1"/>
    <col min="7181" max="7181" width="51.140625" style="446" customWidth="1"/>
    <col min="7182" max="7182" width="0" style="446" hidden="1" customWidth="1"/>
    <col min="7183" max="7183" width="18.7109375" style="446" customWidth="1"/>
    <col min="7184"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424" width="10.5703125" style="446"/>
    <col min="7425" max="7432" width="0" style="446" hidden="1" customWidth="1"/>
    <col min="7433" max="7435" width="3.7109375" style="446" customWidth="1"/>
    <col min="7436" max="7436" width="12.7109375" style="446" customWidth="1"/>
    <col min="7437" max="7437" width="51.140625" style="446" customWidth="1"/>
    <col min="7438" max="7438" width="0" style="446" hidden="1" customWidth="1"/>
    <col min="7439" max="7439" width="18.7109375" style="446" customWidth="1"/>
    <col min="7440"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680" width="10.5703125" style="446"/>
    <col min="7681" max="7688" width="0" style="446" hidden="1" customWidth="1"/>
    <col min="7689" max="7691" width="3.7109375" style="446" customWidth="1"/>
    <col min="7692" max="7692" width="12.7109375" style="446" customWidth="1"/>
    <col min="7693" max="7693" width="51.140625" style="446" customWidth="1"/>
    <col min="7694" max="7694" width="0" style="446" hidden="1" customWidth="1"/>
    <col min="7695" max="7695" width="18.7109375" style="446" customWidth="1"/>
    <col min="7696"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936" width="10.5703125" style="446"/>
    <col min="7937" max="7944" width="0" style="446" hidden="1" customWidth="1"/>
    <col min="7945" max="7947" width="3.7109375" style="446" customWidth="1"/>
    <col min="7948" max="7948" width="12.7109375" style="446" customWidth="1"/>
    <col min="7949" max="7949" width="51.140625" style="446" customWidth="1"/>
    <col min="7950" max="7950" width="0" style="446" hidden="1" customWidth="1"/>
    <col min="7951" max="7951" width="18.7109375" style="446" customWidth="1"/>
    <col min="7952"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8192" width="10.5703125" style="446"/>
    <col min="8193" max="8200" width="0" style="446" hidden="1" customWidth="1"/>
    <col min="8201" max="8203" width="3.7109375" style="446" customWidth="1"/>
    <col min="8204" max="8204" width="12.7109375" style="446" customWidth="1"/>
    <col min="8205" max="8205" width="51.140625" style="446" customWidth="1"/>
    <col min="8206" max="8206" width="0" style="446" hidden="1" customWidth="1"/>
    <col min="8207" max="8207" width="18.7109375" style="446" customWidth="1"/>
    <col min="8208"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448" width="10.5703125" style="446"/>
    <col min="8449" max="8456" width="0" style="446" hidden="1" customWidth="1"/>
    <col min="8457" max="8459" width="3.7109375" style="446" customWidth="1"/>
    <col min="8460" max="8460" width="12.7109375" style="446" customWidth="1"/>
    <col min="8461" max="8461" width="51.140625" style="446" customWidth="1"/>
    <col min="8462" max="8462" width="0" style="446" hidden="1" customWidth="1"/>
    <col min="8463" max="8463" width="18.7109375" style="446" customWidth="1"/>
    <col min="8464"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704" width="10.5703125" style="446"/>
    <col min="8705" max="8712" width="0" style="446" hidden="1" customWidth="1"/>
    <col min="8713" max="8715" width="3.7109375" style="446" customWidth="1"/>
    <col min="8716" max="8716" width="12.7109375" style="446" customWidth="1"/>
    <col min="8717" max="8717" width="51.140625" style="446" customWidth="1"/>
    <col min="8718" max="8718" width="0" style="446" hidden="1" customWidth="1"/>
    <col min="8719" max="8719" width="18.7109375" style="446" customWidth="1"/>
    <col min="8720"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960" width="10.5703125" style="446"/>
    <col min="8961" max="8968" width="0" style="446" hidden="1" customWidth="1"/>
    <col min="8969" max="8971" width="3.7109375" style="446" customWidth="1"/>
    <col min="8972" max="8972" width="12.7109375" style="446" customWidth="1"/>
    <col min="8973" max="8973" width="51.140625" style="446" customWidth="1"/>
    <col min="8974" max="8974" width="0" style="446" hidden="1" customWidth="1"/>
    <col min="8975" max="8975" width="18.7109375" style="446" customWidth="1"/>
    <col min="8976"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9216" width="10.5703125" style="446"/>
    <col min="9217" max="9224" width="0" style="446" hidden="1" customWidth="1"/>
    <col min="9225" max="9227" width="3.7109375" style="446" customWidth="1"/>
    <col min="9228" max="9228" width="12.7109375" style="446" customWidth="1"/>
    <col min="9229" max="9229" width="51.140625" style="446" customWidth="1"/>
    <col min="9230" max="9230" width="0" style="446" hidden="1" customWidth="1"/>
    <col min="9231" max="9231" width="18.7109375" style="446" customWidth="1"/>
    <col min="9232"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472" width="10.5703125" style="446"/>
    <col min="9473" max="9480" width="0" style="446" hidden="1" customWidth="1"/>
    <col min="9481" max="9483" width="3.7109375" style="446" customWidth="1"/>
    <col min="9484" max="9484" width="12.7109375" style="446" customWidth="1"/>
    <col min="9485" max="9485" width="51.140625" style="446" customWidth="1"/>
    <col min="9486" max="9486" width="0" style="446" hidden="1" customWidth="1"/>
    <col min="9487" max="9487" width="18.7109375" style="446" customWidth="1"/>
    <col min="9488"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728" width="10.5703125" style="446"/>
    <col min="9729" max="9736" width="0" style="446" hidden="1" customWidth="1"/>
    <col min="9737" max="9739" width="3.7109375" style="446" customWidth="1"/>
    <col min="9740" max="9740" width="12.7109375" style="446" customWidth="1"/>
    <col min="9741" max="9741" width="51.140625" style="446" customWidth="1"/>
    <col min="9742" max="9742" width="0" style="446" hidden="1" customWidth="1"/>
    <col min="9743" max="9743" width="18.7109375" style="446" customWidth="1"/>
    <col min="9744"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984" width="10.5703125" style="446"/>
    <col min="9985" max="9992" width="0" style="446" hidden="1" customWidth="1"/>
    <col min="9993" max="9995" width="3.7109375" style="446" customWidth="1"/>
    <col min="9996" max="9996" width="12.7109375" style="446" customWidth="1"/>
    <col min="9997" max="9997" width="51.140625" style="446" customWidth="1"/>
    <col min="9998" max="9998" width="0" style="446" hidden="1" customWidth="1"/>
    <col min="9999" max="9999" width="18.7109375" style="446" customWidth="1"/>
    <col min="10000"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240" width="10.5703125" style="446"/>
    <col min="10241" max="10248" width="0" style="446" hidden="1" customWidth="1"/>
    <col min="10249" max="10251" width="3.7109375" style="446" customWidth="1"/>
    <col min="10252" max="10252" width="12.7109375" style="446" customWidth="1"/>
    <col min="10253" max="10253" width="51.140625" style="446" customWidth="1"/>
    <col min="10254" max="10254" width="0" style="446" hidden="1" customWidth="1"/>
    <col min="10255" max="10255" width="18.7109375" style="446" customWidth="1"/>
    <col min="10256"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496" width="10.5703125" style="446"/>
    <col min="10497" max="10504" width="0" style="446" hidden="1" customWidth="1"/>
    <col min="10505" max="10507" width="3.7109375" style="446" customWidth="1"/>
    <col min="10508" max="10508" width="12.7109375" style="446" customWidth="1"/>
    <col min="10509" max="10509" width="51.140625" style="446" customWidth="1"/>
    <col min="10510" max="10510" width="0" style="446" hidden="1" customWidth="1"/>
    <col min="10511" max="10511" width="18.7109375" style="446" customWidth="1"/>
    <col min="10512"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752" width="10.5703125" style="446"/>
    <col min="10753" max="10760" width="0" style="446" hidden="1" customWidth="1"/>
    <col min="10761" max="10763" width="3.7109375" style="446" customWidth="1"/>
    <col min="10764" max="10764" width="12.7109375" style="446" customWidth="1"/>
    <col min="10765" max="10765" width="51.140625" style="446" customWidth="1"/>
    <col min="10766" max="10766" width="0" style="446" hidden="1" customWidth="1"/>
    <col min="10767" max="10767" width="18.7109375" style="446" customWidth="1"/>
    <col min="10768"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1008" width="10.5703125" style="446"/>
    <col min="11009" max="11016" width="0" style="446" hidden="1" customWidth="1"/>
    <col min="11017" max="11019" width="3.7109375" style="446" customWidth="1"/>
    <col min="11020" max="11020" width="12.7109375" style="446" customWidth="1"/>
    <col min="11021" max="11021" width="51.140625" style="446" customWidth="1"/>
    <col min="11022" max="11022" width="0" style="446" hidden="1" customWidth="1"/>
    <col min="11023" max="11023" width="18.7109375" style="446" customWidth="1"/>
    <col min="11024"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264" width="10.5703125" style="446"/>
    <col min="11265" max="11272" width="0" style="446" hidden="1" customWidth="1"/>
    <col min="11273" max="11275" width="3.7109375" style="446" customWidth="1"/>
    <col min="11276" max="11276" width="12.7109375" style="446" customWidth="1"/>
    <col min="11277" max="11277" width="51.140625" style="446" customWidth="1"/>
    <col min="11278" max="11278" width="0" style="446" hidden="1" customWidth="1"/>
    <col min="11279" max="11279" width="18.7109375" style="446" customWidth="1"/>
    <col min="11280"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520" width="10.5703125" style="446"/>
    <col min="11521" max="11528" width="0" style="446" hidden="1" customWidth="1"/>
    <col min="11529" max="11531" width="3.7109375" style="446" customWidth="1"/>
    <col min="11532" max="11532" width="12.7109375" style="446" customWidth="1"/>
    <col min="11533" max="11533" width="51.140625" style="446" customWidth="1"/>
    <col min="11534" max="11534" width="0" style="446" hidden="1" customWidth="1"/>
    <col min="11535" max="11535" width="18.7109375" style="446" customWidth="1"/>
    <col min="11536"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776" width="10.5703125" style="446"/>
    <col min="11777" max="11784" width="0" style="446" hidden="1" customWidth="1"/>
    <col min="11785" max="11787" width="3.7109375" style="446" customWidth="1"/>
    <col min="11788" max="11788" width="12.7109375" style="446" customWidth="1"/>
    <col min="11789" max="11789" width="51.140625" style="446" customWidth="1"/>
    <col min="11790" max="11790" width="0" style="446" hidden="1" customWidth="1"/>
    <col min="11791" max="11791" width="18.7109375" style="446" customWidth="1"/>
    <col min="11792"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2032" width="10.5703125" style="446"/>
    <col min="12033" max="12040" width="0" style="446" hidden="1" customWidth="1"/>
    <col min="12041" max="12043" width="3.7109375" style="446" customWidth="1"/>
    <col min="12044" max="12044" width="12.7109375" style="446" customWidth="1"/>
    <col min="12045" max="12045" width="51.140625" style="446" customWidth="1"/>
    <col min="12046" max="12046" width="0" style="446" hidden="1" customWidth="1"/>
    <col min="12047" max="12047" width="18.7109375" style="446" customWidth="1"/>
    <col min="12048"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288" width="10.5703125" style="446"/>
    <col min="12289" max="12296" width="0" style="446" hidden="1" customWidth="1"/>
    <col min="12297" max="12299" width="3.7109375" style="446" customWidth="1"/>
    <col min="12300" max="12300" width="12.7109375" style="446" customWidth="1"/>
    <col min="12301" max="12301" width="51.140625" style="446" customWidth="1"/>
    <col min="12302" max="12302" width="0" style="446" hidden="1" customWidth="1"/>
    <col min="12303" max="12303" width="18.7109375" style="446" customWidth="1"/>
    <col min="12304"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544" width="10.5703125" style="446"/>
    <col min="12545" max="12552" width="0" style="446" hidden="1" customWidth="1"/>
    <col min="12553" max="12555" width="3.7109375" style="446" customWidth="1"/>
    <col min="12556" max="12556" width="12.7109375" style="446" customWidth="1"/>
    <col min="12557" max="12557" width="51.140625" style="446" customWidth="1"/>
    <col min="12558" max="12558" width="0" style="446" hidden="1" customWidth="1"/>
    <col min="12559" max="12559" width="18.7109375" style="446" customWidth="1"/>
    <col min="12560"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800" width="10.5703125" style="446"/>
    <col min="12801" max="12808" width="0" style="446" hidden="1" customWidth="1"/>
    <col min="12809" max="12811" width="3.7109375" style="446" customWidth="1"/>
    <col min="12812" max="12812" width="12.7109375" style="446" customWidth="1"/>
    <col min="12813" max="12813" width="51.140625" style="446" customWidth="1"/>
    <col min="12814" max="12814" width="0" style="446" hidden="1" customWidth="1"/>
    <col min="12815" max="12815" width="18.7109375" style="446" customWidth="1"/>
    <col min="12816"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3056" width="10.5703125" style="446"/>
    <col min="13057" max="13064" width="0" style="446" hidden="1" customWidth="1"/>
    <col min="13065" max="13067" width="3.7109375" style="446" customWidth="1"/>
    <col min="13068" max="13068" width="12.7109375" style="446" customWidth="1"/>
    <col min="13069" max="13069" width="51.140625" style="446" customWidth="1"/>
    <col min="13070" max="13070" width="0" style="446" hidden="1" customWidth="1"/>
    <col min="13071" max="13071" width="18.7109375" style="446" customWidth="1"/>
    <col min="13072"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312" width="10.5703125" style="446"/>
    <col min="13313" max="13320" width="0" style="446" hidden="1" customWidth="1"/>
    <col min="13321" max="13323" width="3.7109375" style="446" customWidth="1"/>
    <col min="13324" max="13324" width="12.7109375" style="446" customWidth="1"/>
    <col min="13325" max="13325" width="51.140625" style="446" customWidth="1"/>
    <col min="13326" max="13326" width="0" style="446" hidden="1" customWidth="1"/>
    <col min="13327" max="13327" width="18.7109375" style="446" customWidth="1"/>
    <col min="13328"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568" width="10.5703125" style="446"/>
    <col min="13569" max="13576" width="0" style="446" hidden="1" customWidth="1"/>
    <col min="13577" max="13579" width="3.7109375" style="446" customWidth="1"/>
    <col min="13580" max="13580" width="12.7109375" style="446" customWidth="1"/>
    <col min="13581" max="13581" width="51.140625" style="446" customWidth="1"/>
    <col min="13582" max="13582" width="0" style="446" hidden="1" customWidth="1"/>
    <col min="13583" max="13583" width="18.7109375" style="446" customWidth="1"/>
    <col min="13584"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824" width="10.5703125" style="446"/>
    <col min="13825" max="13832" width="0" style="446" hidden="1" customWidth="1"/>
    <col min="13833" max="13835" width="3.7109375" style="446" customWidth="1"/>
    <col min="13836" max="13836" width="12.7109375" style="446" customWidth="1"/>
    <col min="13837" max="13837" width="51.140625" style="446" customWidth="1"/>
    <col min="13838" max="13838" width="0" style="446" hidden="1" customWidth="1"/>
    <col min="13839" max="13839" width="18.7109375" style="446" customWidth="1"/>
    <col min="13840"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4080" width="10.5703125" style="446"/>
    <col min="14081" max="14088" width="0" style="446" hidden="1" customWidth="1"/>
    <col min="14089" max="14091" width="3.7109375" style="446" customWidth="1"/>
    <col min="14092" max="14092" width="12.7109375" style="446" customWidth="1"/>
    <col min="14093" max="14093" width="51.140625" style="446" customWidth="1"/>
    <col min="14094" max="14094" width="0" style="446" hidden="1" customWidth="1"/>
    <col min="14095" max="14095" width="18.7109375" style="446" customWidth="1"/>
    <col min="14096"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336" width="10.5703125" style="446"/>
    <col min="14337" max="14344" width="0" style="446" hidden="1" customWidth="1"/>
    <col min="14345" max="14347" width="3.7109375" style="446" customWidth="1"/>
    <col min="14348" max="14348" width="12.7109375" style="446" customWidth="1"/>
    <col min="14349" max="14349" width="51.140625" style="446" customWidth="1"/>
    <col min="14350" max="14350" width="0" style="446" hidden="1" customWidth="1"/>
    <col min="14351" max="14351" width="18.7109375" style="446" customWidth="1"/>
    <col min="14352"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592" width="10.5703125" style="446"/>
    <col min="14593" max="14600" width="0" style="446" hidden="1" customWidth="1"/>
    <col min="14601" max="14603" width="3.7109375" style="446" customWidth="1"/>
    <col min="14604" max="14604" width="12.7109375" style="446" customWidth="1"/>
    <col min="14605" max="14605" width="51.140625" style="446" customWidth="1"/>
    <col min="14606" max="14606" width="0" style="446" hidden="1" customWidth="1"/>
    <col min="14607" max="14607" width="18.7109375" style="446" customWidth="1"/>
    <col min="14608"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848" width="10.5703125" style="446"/>
    <col min="14849" max="14856" width="0" style="446" hidden="1" customWidth="1"/>
    <col min="14857" max="14859" width="3.7109375" style="446" customWidth="1"/>
    <col min="14860" max="14860" width="12.7109375" style="446" customWidth="1"/>
    <col min="14861" max="14861" width="51.140625" style="446" customWidth="1"/>
    <col min="14862" max="14862" width="0" style="446" hidden="1" customWidth="1"/>
    <col min="14863" max="14863" width="18.7109375" style="446" customWidth="1"/>
    <col min="14864"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5104" width="10.5703125" style="446"/>
    <col min="15105" max="15112" width="0" style="446" hidden="1" customWidth="1"/>
    <col min="15113" max="15115" width="3.7109375" style="446" customWidth="1"/>
    <col min="15116" max="15116" width="12.7109375" style="446" customWidth="1"/>
    <col min="15117" max="15117" width="51.140625" style="446" customWidth="1"/>
    <col min="15118" max="15118" width="0" style="446" hidden="1" customWidth="1"/>
    <col min="15119" max="15119" width="18.7109375" style="446" customWidth="1"/>
    <col min="15120"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360" width="10.5703125" style="446"/>
    <col min="15361" max="15368" width="0" style="446" hidden="1" customWidth="1"/>
    <col min="15369" max="15371" width="3.7109375" style="446" customWidth="1"/>
    <col min="15372" max="15372" width="12.7109375" style="446" customWidth="1"/>
    <col min="15373" max="15373" width="51.140625" style="446" customWidth="1"/>
    <col min="15374" max="15374" width="0" style="446" hidden="1" customWidth="1"/>
    <col min="15375" max="15375" width="18.7109375" style="446" customWidth="1"/>
    <col min="15376"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616" width="10.5703125" style="446"/>
    <col min="15617" max="15624" width="0" style="446" hidden="1" customWidth="1"/>
    <col min="15625" max="15627" width="3.7109375" style="446" customWidth="1"/>
    <col min="15628" max="15628" width="12.7109375" style="446" customWidth="1"/>
    <col min="15629" max="15629" width="51.140625" style="446" customWidth="1"/>
    <col min="15630" max="15630" width="0" style="446" hidden="1" customWidth="1"/>
    <col min="15631" max="15631" width="18.7109375" style="446" customWidth="1"/>
    <col min="15632"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872" width="10.5703125" style="446"/>
    <col min="15873" max="15880" width="0" style="446" hidden="1" customWidth="1"/>
    <col min="15881" max="15883" width="3.7109375" style="446" customWidth="1"/>
    <col min="15884" max="15884" width="12.7109375" style="446" customWidth="1"/>
    <col min="15885" max="15885" width="51.140625" style="446" customWidth="1"/>
    <col min="15886" max="15886" width="0" style="446" hidden="1" customWidth="1"/>
    <col min="15887" max="15887" width="18.7109375" style="446" customWidth="1"/>
    <col min="15888"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6128" width="10.5703125" style="446"/>
    <col min="16129" max="16136" width="0" style="446" hidden="1" customWidth="1"/>
    <col min="16137" max="16139" width="3.7109375" style="446" customWidth="1"/>
    <col min="16140" max="16140" width="12.7109375" style="446" customWidth="1"/>
    <col min="16141" max="16141" width="51.140625" style="446" customWidth="1"/>
    <col min="16142" max="16142" width="0" style="446" hidden="1" customWidth="1"/>
    <col min="16143" max="16143" width="18.7109375" style="446" customWidth="1"/>
    <col min="16144"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384" width="10.5703125" style="446"/>
  </cols>
  <sheetData>
    <row r="1" spans="1:33" hidden="1"/>
    <row r="2" spans="1:33" hidden="1"/>
    <row r="3" spans="1:33" hidden="1"/>
    <row r="4" spans="1:33" ht="3" customHeight="1">
      <c r="J4" s="451"/>
      <c r="K4" s="451"/>
      <c r="L4" s="447"/>
      <c r="M4" s="447"/>
      <c r="N4" s="447"/>
      <c r="O4" s="454"/>
      <c r="P4" s="454"/>
      <c r="Q4" s="454"/>
      <c r="R4" s="454"/>
      <c r="S4" s="454"/>
      <c r="T4" s="454"/>
      <c r="U4" s="447"/>
    </row>
    <row r="5" spans="1:33" ht="26.1" customHeight="1">
      <c r="J5" s="451"/>
      <c r="K5" s="451"/>
      <c r="L5" s="1296" t="s">
        <v>717</v>
      </c>
      <c r="M5" s="1296"/>
      <c r="N5" s="1296"/>
      <c r="O5" s="1296"/>
      <c r="P5" s="1296"/>
      <c r="Q5" s="1296"/>
      <c r="R5" s="1296"/>
      <c r="S5" s="1296"/>
      <c r="T5" s="1296"/>
      <c r="U5" s="467"/>
    </row>
    <row r="6" spans="1:33" ht="3" customHeight="1">
      <c r="J6" s="451"/>
      <c r="K6" s="451"/>
      <c r="L6" s="447"/>
      <c r="M6" s="447"/>
      <c r="N6" s="447"/>
      <c r="O6" s="450"/>
      <c r="P6" s="450"/>
      <c r="Q6" s="450"/>
      <c r="R6" s="450"/>
      <c r="S6" s="450"/>
      <c r="T6" s="450"/>
      <c r="U6" s="447"/>
    </row>
    <row r="7" spans="1:33" s="746" customFormat="1" ht="5.25" hidden="1">
      <c r="A7" s="1121"/>
      <c r="B7" s="1121"/>
      <c r="C7" s="1121"/>
      <c r="D7" s="1121"/>
      <c r="E7" s="1121"/>
      <c r="F7" s="1121"/>
      <c r="G7" s="1121"/>
      <c r="H7" s="1121"/>
      <c r="L7" s="1172"/>
      <c r="M7" s="1046"/>
      <c r="O7" s="1302"/>
      <c r="P7" s="1302"/>
      <c r="Q7" s="1302"/>
      <c r="R7" s="1302"/>
      <c r="S7" s="1302"/>
      <c r="T7" s="1302"/>
      <c r="U7" s="780"/>
      <c r="V7" s="780"/>
      <c r="X7" s="1121"/>
      <c r="Y7" s="1121"/>
      <c r="Z7" s="1121"/>
      <c r="AA7" s="1121"/>
      <c r="AB7" s="1121"/>
    </row>
    <row r="8" spans="1:33" s="461" customFormat="1" ht="18.75">
      <c r="A8" s="481"/>
      <c r="B8" s="481"/>
      <c r="C8" s="481"/>
      <c r="D8" s="481"/>
      <c r="E8" s="481"/>
      <c r="F8" s="481"/>
      <c r="G8" s="481"/>
      <c r="H8" s="481"/>
      <c r="L8" s="469"/>
      <c r="M8" s="586" t="str">
        <f>"Дата подачи заявления об "&amp;IF(datePr_ch="","утверждении","изменении") &amp; " тарифов"</f>
        <v>Дата подачи заявления об утверждении тарифов</v>
      </c>
      <c r="N8" s="1125"/>
      <c r="O8" s="1303" t="str">
        <f>IF(datePr_ch="",IF(datePr="","",datePr),datePr_ch)</f>
        <v>28.04.2023</v>
      </c>
      <c r="P8" s="1303"/>
      <c r="Q8" s="1303"/>
      <c r="R8" s="1303"/>
      <c r="S8" s="1303"/>
      <c r="T8" s="1303"/>
      <c r="U8" s="551"/>
      <c r="V8" s="551"/>
      <c r="W8" s="489"/>
      <c r="X8" s="475"/>
      <c r="Y8" s="475"/>
      <c r="Z8" s="475"/>
      <c r="AA8" s="475"/>
      <c r="AB8" s="475"/>
      <c r="AC8" s="475"/>
      <c r="AD8" s="475"/>
      <c r="AE8" s="475"/>
      <c r="AF8" s="475"/>
      <c r="AG8" s="475"/>
    </row>
    <row r="9" spans="1:33" s="461" customFormat="1" ht="22.5">
      <c r="A9" s="481"/>
      <c r="B9" s="481"/>
      <c r="C9" s="481"/>
      <c r="D9" s="481"/>
      <c r="E9" s="481"/>
      <c r="F9" s="481"/>
      <c r="G9" s="481"/>
      <c r="H9" s="481"/>
      <c r="L9" s="145"/>
      <c r="M9" s="586" t="str">
        <f>"Номер подачи заявления об "&amp;IF(numberPr_ch="","утверждении","изменении") &amp; " тарифов"</f>
        <v>Номер подачи заявления об утверждении тарифов</v>
      </c>
      <c r="N9" s="1125"/>
      <c r="O9" s="1303" t="str">
        <f>IF(numberPr_ch="",IF(numberPr="","",numberPr),numberPr_ch)</f>
        <v>О-1242</v>
      </c>
      <c r="P9" s="1303"/>
      <c r="Q9" s="1303"/>
      <c r="R9" s="1303"/>
      <c r="S9" s="1303"/>
      <c r="T9" s="1303"/>
      <c r="U9" s="551"/>
      <c r="V9" s="551"/>
      <c r="W9" s="489"/>
      <c r="X9" s="475"/>
      <c r="Y9" s="475"/>
      <c r="Z9" s="475"/>
      <c r="AA9" s="475"/>
      <c r="AB9" s="475"/>
      <c r="AC9" s="475"/>
      <c r="AD9" s="475"/>
      <c r="AE9" s="475"/>
      <c r="AF9" s="475"/>
      <c r="AG9" s="475"/>
    </row>
    <row r="10" spans="1:33" s="746" customFormat="1" ht="5.25" hidden="1">
      <c r="A10" s="1121"/>
      <c r="B10" s="1121"/>
      <c r="C10" s="1121"/>
      <c r="D10" s="1121"/>
      <c r="E10" s="1121"/>
      <c r="F10" s="1121"/>
      <c r="G10" s="1121"/>
      <c r="H10" s="1121"/>
      <c r="L10" s="1172"/>
      <c r="M10" s="1046"/>
      <c r="O10" s="1302"/>
      <c r="P10" s="1302"/>
      <c r="Q10" s="1302"/>
      <c r="R10" s="1302"/>
      <c r="S10" s="1302"/>
      <c r="T10" s="1302"/>
      <c r="U10" s="780"/>
      <c r="V10" s="780"/>
      <c r="X10" s="1121"/>
      <c r="Y10" s="1121"/>
      <c r="Z10" s="1121"/>
      <c r="AA10" s="1121"/>
      <c r="AB10" s="1121"/>
    </row>
    <row r="11" spans="1:33" s="461" customFormat="1" ht="11.25" hidden="1">
      <c r="A11" s="481"/>
      <c r="B11" s="481"/>
      <c r="C11" s="481"/>
      <c r="D11" s="481"/>
      <c r="E11" s="481"/>
      <c r="F11" s="481"/>
      <c r="G11" s="481"/>
      <c r="H11" s="481"/>
      <c r="L11" s="145"/>
      <c r="M11" s="145"/>
      <c r="N11" s="458"/>
      <c r="O11" s="468"/>
      <c r="P11" s="468"/>
      <c r="Q11" s="468"/>
      <c r="R11" s="468"/>
      <c r="S11" s="468"/>
      <c r="T11" s="468"/>
      <c r="U11" s="473" t="s">
        <v>371</v>
      </c>
      <c r="X11" s="475"/>
      <c r="Y11" s="475"/>
      <c r="Z11" s="475"/>
      <c r="AA11" s="475"/>
      <c r="AB11" s="475"/>
      <c r="AC11" s="475"/>
      <c r="AD11" s="475"/>
      <c r="AE11" s="475"/>
      <c r="AF11" s="475"/>
      <c r="AG11" s="475"/>
    </row>
    <row r="12" spans="1:33" ht="15" customHeight="1">
      <c r="H12" s="480" t="s">
        <v>92</v>
      </c>
      <c r="J12" s="451"/>
      <c r="K12" s="451"/>
      <c r="L12" s="447"/>
      <c r="M12" s="447"/>
      <c r="N12" s="447"/>
      <c r="O12" s="1323"/>
      <c r="P12" s="1323"/>
      <c r="Q12" s="1323"/>
      <c r="R12" s="1323"/>
      <c r="S12" s="1323"/>
      <c r="T12" s="1323"/>
      <c r="U12" s="1323"/>
    </row>
    <row r="13" spans="1:33">
      <c r="J13" s="451"/>
      <c r="K13" s="451"/>
      <c r="L13" s="1227" t="s">
        <v>445</v>
      </c>
      <c r="M13" s="1227"/>
      <c r="N13" s="1227"/>
      <c r="O13" s="1227"/>
      <c r="P13" s="1227"/>
      <c r="Q13" s="1227"/>
      <c r="R13" s="1227"/>
      <c r="S13" s="1227"/>
      <c r="T13" s="1227"/>
      <c r="U13" s="1227"/>
      <c r="V13" s="1227"/>
      <c r="W13" s="1227" t="s">
        <v>446</v>
      </c>
    </row>
    <row r="14" spans="1:33" ht="14.25" customHeight="1">
      <c r="J14" s="451"/>
      <c r="K14" s="451"/>
      <c r="L14" s="1310" t="s">
        <v>91</v>
      </c>
      <c r="M14" s="1310" t="s">
        <v>602</v>
      </c>
      <c r="N14" s="444"/>
      <c r="O14" s="1311" t="s">
        <v>604</v>
      </c>
      <c r="P14" s="1312"/>
      <c r="Q14" s="1312"/>
      <c r="R14" s="1312"/>
      <c r="S14" s="1312"/>
      <c r="T14" s="1313"/>
      <c r="U14" s="1293" t="s">
        <v>339</v>
      </c>
      <c r="V14" s="1322" t="s">
        <v>274</v>
      </c>
      <c r="W14" s="1227"/>
    </row>
    <row r="15" spans="1:33" ht="14.25" customHeight="1">
      <c r="J15" s="451"/>
      <c r="K15" s="451"/>
      <c r="L15" s="1310"/>
      <c r="M15" s="1310"/>
      <c r="N15" s="443"/>
      <c r="O15" s="1316" t="s">
        <v>603</v>
      </c>
      <c r="P15" s="624"/>
      <c r="Q15" s="624"/>
      <c r="R15" s="1291" t="s">
        <v>615</v>
      </c>
      <c r="S15" s="1291"/>
      <c r="T15" s="1292"/>
      <c r="U15" s="1294"/>
      <c r="V15" s="1322"/>
      <c r="W15" s="1227"/>
    </row>
    <row r="16" spans="1:33" ht="30.75" customHeight="1">
      <c r="J16" s="451"/>
      <c r="K16" s="451"/>
      <c r="L16" s="1310"/>
      <c r="M16" s="1310"/>
      <c r="N16" s="442"/>
      <c r="O16" s="1317"/>
      <c r="P16" s="622"/>
      <c r="Q16" s="623"/>
      <c r="R16" s="506" t="s">
        <v>273</v>
      </c>
      <c r="S16" s="1305" t="s">
        <v>272</v>
      </c>
      <c r="T16" s="1306"/>
      <c r="U16" s="1295"/>
      <c r="V16" s="1322"/>
      <c r="W16" s="1227"/>
    </row>
    <row r="17" spans="1:33">
      <c r="J17" s="451"/>
      <c r="K17" s="459">
        <v>1</v>
      </c>
      <c r="L17" s="606" t="s">
        <v>92</v>
      </c>
      <c r="M17" s="606" t="s">
        <v>48</v>
      </c>
      <c r="N17" s="479" t="s">
        <v>48</v>
      </c>
      <c r="O17" s="607">
        <f ca="1">OFFSET(O17,0,-1)+1</f>
        <v>3</v>
      </c>
      <c r="P17" s="608">
        <f ca="1">OFFSET(P17,0,-1)</f>
        <v>3</v>
      </c>
      <c r="Q17" s="608">
        <f ca="1">OFFSET(Q17,0,-1)</f>
        <v>3</v>
      </c>
      <c r="R17" s="607">
        <f ca="1">OFFSET(R17,0,-1)+1</f>
        <v>4</v>
      </c>
      <c r="S17" s="1325">
        <f ca="1">OFFSET(S17,0,-1)+1</f>
        <v>5</v>
      </c>
      <c r="T17" s="1325"/>
      <c r="U17" s="607">
        <f ca="1">OFFSET(U17,0,-2)+1</f>
        <v>6</v>
      </c>
      <c r="V17" s="608">
        <f ca="1">OFFSET(V17,0,-1)</f>
        <v>6</v>
      </c>
      <c r="W17" s="607">
        <f ca="1">OFFSET(W17,0,-1)+1</f>
        <v>7</v>
      </c>
    </row>
    <row r="18" spans="1:33" ht="22.5">
      <c r="A18" s="1281">
        <v>1</v>
      </c>
      <c r="B18" s="849"/>
      <c r="C18" s="849"/>
      <c r="D18" s="849"/>
      <c r="E18" s="850"/>
      <c r="F18" s="851"/>
      <c r="G18" s="851"/>
      <c r="H18" s="851"/>
      <c r="I18" s="852"/>
      <c r="J18" s="847"/>
      <c r="K18" s="854"/>
      <c r="L18" s="562">
        <f>mergeValue(A18)</f>
        <v>1</v>
      </c>
      <c r="M18" s="610" t="s">
        <v>19</v>
      </c>
      <c r="N18" s="549"/>
      <c r="O18" s="1324"/>
      <c r="P18" s="1324"/>
      <c r="Q18" s="1324"/>
      <c r="R18" s="1324"/>
      <c r="S18" s="1324"/>
      <c r="T18" s="1324"/>
      <c r="U18" s="1324"/>
      <c r="V18" s="1324"/>
      <c r="W18" s="1129" t="s">
        <v>718</v>
      </c>
    </row>
    <row r="19" spans="1:33" ht="22.5">
      <c r="A19" s="1281"/>
      <c r="B19" s="1281">
        <v>1</v>
      </c>
      <c r="C19" s="849"/>
      <c r="D19" s="849"/>
      <c r="E19" s="851"/>
      <c r="F19" s="851"/>
      <c r="G19" s="851"/>
      <c r="H19" s="851"/>
      <c r="I19" s="846"/>
      <c r="J19" s="845"/>
      <c r="K19" s="848"/>
      <c r="L19" s="562" t="str">
        <f>mergeValue(A19) &amp;"."&amp; mergeValue(B19)</f>
        <v>1.1</v>
      </c>
      <c r="M19" s="516" t="s">
        <v>15</v>
      </c>
      <c r="N19" s="549"/>
      <c r="O19" s="1324"/>
      <c r="P19" s="1324"/>
      <c r="Q19" s="1324"/>
      <c r="R19" s="1324"/>
      <c r="S19" s="1324"/>
      <c r="T19" s="1324"/>
      <c r="U19" s="1324"/>
      <c r="V19" s="1324"/>
      <c r="W19" s="1129" t="s">
        <v>459</v>
      </c>
    </row>
    <row r="20" spans="1:33" ht="22.5">
      <c r="A20" s="1281"/>
      <c r="B20" s="1281"/>
      <c r="C20" s="1281">
        <v>1</v>
      </c>
      <c r="D20" s="849"/>
      <c r="E20" s="851"/>
      <c r="F20" s="851"/>
      <c r="G20" s="851"/>
      <c r="H20" s="851"/>
      <c r="I20" s="853"/>
      <c r="J20" s="845"/>
      <c r="K20" s="848"/>
      <c r="L20" s="562" t="str">
        <f>mergeValue(A20) &amp;"."&amp; mergeValue(B20)&amp;"."&amp; mergeValue(C20)</f>
        <v>1.1.1</v>
      </c>
      <c r="M20" s="517" t="s">
        <v>7</v>
      </c>
      <c r="N20" s="549"/>
      <c r="O20" s="1324"/>
      <c r="P20" s="1324"/>
      <c r="Q20" s="1324"/>
      <c r="R20" s="1324"/>
      <c r="S20" s="1324"/>
      <c r="T20" s="1324"/>
      <c r="U20" s="1324"/>
      <c r="V20" s="1324"/>
      <c r="W20" s="1129" t="s">
        <v>600</v>
      </c>
    </row>
    <row r="21" spans="1:33" ht="22.5">
      <c r="A21" s="1281"/>
      <c r="B21" s="1281"/>
      <c r="C21" s="1281"/>
      <c r="D21" s="1281">
        <v>1</v>
      </c>
      <c r="E21" s="851"/>
      <c r="F21" s="851"/>
      <c r="G21" s="851"/>
      <c r="H21" s="851"/>
      <c r="I21" s="853"/>
      <c r="J21" s="845"/>
      <c r="K21" s="848"/>
      <c r="L21" s="562" t="str">
        <f>mergeValue(A21) &amp;"."&amp; mergeValue(B21)&amp;"."&amp; mergeValue(C21)&amp;"."&amp; mergeValue(D21)</f>
        <v>1.1.1.1</v>
      </c>
      <c r="M21" s="518" t="s">
        <v>21</v>
      </c>
      <c r="N21" s="549"/>
      <c r="O21" s="1324"/>
      <c r="P21" s="1324"/>
      <c r="Q21" s="1324"/>
      <c r="R21" s="1324"/>
      <c r="S21" s="1324"/>
      <c r="T21" s="1324"/>
      <c r="U21" s="1324"/>
      <c r="V21" s="1324"/>
      <c r="W21" s="1129" t="s">
        <v>601</v>
      </c>
    </row>
    <row r="22" spans="1:33" ht="78.75">
      <c r="A22" s="1281"/>
      <c r="B22" s="1281"/>
      <c r="C22" s="1281"/>
      <c r="D22" s="1281"/>
      <c r="E22" s="1281">
        <v>1</v>
      </c>
      <c r="F22" s="851"/>
      <c r="G22" s="851"/>
      <c r="H22" s="849">
        <v>1</v>
      </c>
      <c r="I22" s="1281">
        <v>1</v>
      </c>
      <c r="J22" s="851"/>
      <c r="K22" s="856"/>
      <c r="L22" s="562" t="str">
        <f>mergeValue(A22) &amp;"."&amp; mergeValue(B22)&amp;"."&amp; mergeValue(C22)&amp;"."&amp; mergeValue(D22)&amp;"."&amp; mergeValue(E22)</f>
        <v>1.1.1.1.1</v>
      </c>
      <c r="M22" s="524" t="s">
        <v>8</v>
      </c>
      <c r="N22" s="550"/>
      <c r="O22" s="1283"/>
      <c r="P22" s="1283"/>
      <c r="Q22" s="1283"/>
      <c r="R22" s="1283"/>
      <c r="S22" s="1283"/>
      <c r="T22" s="1283"/>
      <c r="U22" s="1283"/>
      <c r="V22" s="1283"/>
      <c r="W22" s="1129" t="s">
        <v>719</v>
      </c>
    </row>
    <row r="23" spans="1:33" ht="33.75">
      <c r="A23" s="1281"/>
      <c r="B23" s="1281"/>
      <c r="C23" s="1281"/>
      <c r="D23" s="1281"/>
      <c r="E23" s="1281"/>
      <c r="F23" s="1281">
        <v>1</v>
      </c>
      <c r="G23" s="849"/>
      <c r="H23" s="849"/>
      <c r="I23" s="1281"/>
      <c r="J23" s="1281">
        <v>1</v>
      </c>
      <c r="K23" s="857"/>
      <c r="L23" s="562" t="str">
        <f>mergeValue(A23) &amp;"."&amp; mergeValue(B23)&amp;"."&amp; mergeValue(C23)&amp;"."&amp; mergeValue(D23)&amp;"."&amp; mergeValue(E23)&amp;"."&amp; mergeValue(F23)</f>
        <v>1.1.1.1.1.1</v>
      </c>
      <c r="M23" s="525" t="s">
        <v>9</v>
      </c>
      <c r="N23" s="550"/>
      <c r="O23" s="1284"/>
      <c r="P23" s="1285"/>
      <c r="Q23" s="1285"/>
      <c r="R23" s="1285"/>
      <c r="S23" s="1285"/>
      <c r="T23" s="1285"/>
      <c r="U23" s="1285"/>
      <c r="V23" s="1286"/>
      <c r="W23" s="1129" t="s">
        <v>720</v>
      </c>
      <c r="Y23" s="474" t="str">
        <f>strCheckUnique(Z23:Z26)</f>
        <v/>
      </c>
      <c r="AA23" s="474" t="str">
        <f>IF(O23="","",O23 &amp; ":_")</f>
        <v/>
      </c>
    </row>
    <row r="24" spans="1:33" ht="122.1" customHeight="1">
      <c r="A24" s="1281"/>
      <c r="B24" s="1281"/>
      <c r="C24" s="1281"/>
      <c r="D24" s="1281"/>
      <c r="E24" s="1281"/>
      <c r="F24" s="1281"/>
      <c r="G24" s="849">
        <v>1</v>
      </c>
      <c r="H24" s="849"/>
      <c r="I24" s="1281"/>
      <c r="J24" s="1281"/>
      <c r="K24" s="857">
        <v>1</v>
      </c>
      <c r="L24" s="562" t="str">
        <f>mergeValue(A24) &amp;"."&amp; mergeValue(B24)&amp;"."&amp; mergeValue(C24)&amp;"."&amp; mergeValue(D24)&amp;"."&amp; mergeValue(E24)&amp;"."&amp; mergeValue(F24)&amp;"."&amp; mergeValue(G24)</f>
        <v>1.1.1.1.1.1.1</v>
      </c>
      <c r="M24" s="1088"/>
      <c r="N24" s="555"/>
      <c r="O24" s="1103"/>
      <c r="P24" s="532"/>
      <c r="Q24" s="532"/>
      <c r="R24" s="1287"/>
      <c r="S24" s="1289" t="s">
        <v>83</v>
      </c>
      <c r="T24" s="1287"/>
      <c r="U24" s="1289" t="s">
        <v>84</v>
      </c>
      <c r="V24" s="547"/>
      <c r="W24" s="1299" t="s">
        <v>721</v>
      </c>
      <c r="X24" s="470" t="str">
        <f>strCheckDate(O25:V25)</f>
        <v/>
      </c>
      <c r="Y24" s="474"/>
      <c r="Z24" s="474" t="str">
        <f>IF(M24="","",M24 )</f>
        <v/>
      </c>
      <c r="AA24" s="474"/>
      <c r="AB24" s="474"/>
      <c r="AC24" s="474"/>
    </row>
    <row r="25" spans="1:33" ht="11.25" hidden="1">
      <c r="A25" s="1281"/>
      <c r="B25" s="1281"/>
      <c r="C25" s="1281"/>
      <c r="D25" s="1281"/>
      <c r="E25" s="1281"/>
      <c r="F25" s="1281"/>
      <c r="G25" s="849"/>
      <c r="H25" s="849"/>
      <c r="I25" s="1281"/>
      <c r="J25" s="1281"/>
      <c r="K25" s="857"/>
      <c r="L25" s="569"/>
      <c r="M25" s="615"/>
      <c r="N25" s="555"/>
      <c r="O25" s="553"/>
      <c r="P25" s="532"/>
      <c r="Q25" s="553" t="str">
        <f>R24 &amp; "-" &amp; T24</f>
        <v>-</v>
      </c>
      <c r="R25" s="1288"/>
      <c r="S25" s="1289"/>
      <c r="T25" s="1288"/>
      <c r="U25" s="1289"/>
      <c r="V25" s="547"/>
      <c r="W25" s="1300"/>
    </row>
    <row r="26" spans="1:33" s="445" customFormat="1" ht="15" customHeight="1">
      <c r="A26" s="1281"/>
      <c r="B26" s="1281"/>
      <c r="C26" s="1281"/>
      <c r="D26" s="1281"/>
      <c r="E26" s="1281"/>
      <c r="F26" s="1281"/>
      <c r="G26" s="851"/>
      <c r="H26" s="849"/>
      <c r="I26" s="1281"/>
      <c r="J26" s="1281"/>
      <c r="K26" s="856"/>
      <c r="L26" s="508"/>
      <c r="M26" s="527" t="s">
        <v>24</v>
      </c>
      <c r="N26" s="521"/>
      <c r="O26" s="515"/>
      <c r="P26" s="515"/>
      <c r="Q26" s="515"/>
      <c r="R26" s="542"/>
      <c r="S26" s="534"/>
      <c r="T26" s="533"/>
      <c r="U26" s="521"/>
      <c r="V26" s="530"/>
      <c r="W26" s="1301"/>
      <c r="X26" s="471"/>
      <c r="Y26" s="471"/>
      <c r="Z26" s="471"/>
      <c r="AA26" s="471"/>
      <c r="AB26" s="471"/>
      <c r="AC26" s="471"/>
      <c r="AD26" s="471"/>
      <c r="AE26" s="471"/>
      <c r="AF26" s="471"/>
      <c r="AG26" s="471"/>
    </row>
    <row r="27" spans="1:33" s="445" customFormat="1" ht="15" customHeight="1">
      <c r="A27" s="1281"/>
      <c r="B27" s="1281"/>
      <c r="C27" s="1281"/>
      <c r="D27" s="1281"/>
      <c r="E27" s="1281"/>
      <c r="F27" s="851"/>
      <c r="G27" s="851"/>
      <c r="H27" s="849"/>
      <c r="I27" s="1281"/>
      <c r="J27" s="851"/>
      <c r="K27" s="856"/>
      <c r="L27" s="508"/>
      <c r="M27" s="526" t="s">
        <v>10</v>
      </c>
      <c r="N27" s="520"/>
      <c r="O27" s="515"/>
      <c r="P27" s="515"/>
      <c r="Q27" s="515"/>
      <c r="R27" s="542"/>
      <c r="S27" s="534"/>
      <c r="T27" s="533"/>
      <c r="U27" s="520"/>
      <c r="V27" s="534"/>
      <c r="W27" s="530"/>
      <c r="X27" s="471"/>
      <c r="Y27" s="471"/>
      <c r="Z27" s="471"/>
      <c r="AA27" s="471"/>
      <c r="AB27" s="471"/>
      <c r="AC27" s="471"/>
      <c r="AD27" s="471"/>
      <c r="AE27" s="471"/>
      <c r="AF27" s="471"/>
      <c r="AG27" s="471"/>
    </row>
    <row r="28" spans="1:33" s="445" customFormat="1" ht="15" customHeight="1">
      <c r="A28" s="1281"/>
      <c r="B28" s="1281"/>
      <c r="C28" s="1281"/>
      <c r="D28" s="1281"/>
      <c r="E28" s="855"/>
      <c r="F28" s="851"/>
      <c r="G28" s="851"/>
      <c r="H28" s="851"/>
      <c r="I28" s="847"/>
      <c r="J28" s="844"/>
      <c r="K28" s="854"/>
      <c r="L28" s="508"/>
      <c r="M28" s="521" t="s">
        <v>11</v>
      </c>
      <c r="N28" s="519"/>
      <c r="O28" s="515"/>
      <c r="P28" s="515"/>
      <c r="Q28" s="515"/>
      <c r="R28" s="542"/>
      <c r="S28" s="534"/>
      <c r="T28" s="533"/>
      <c r="U28" s="519"/>
      <c r="V28" s="534"/>
      <c r="W28" s="530"/>
      <c r="X28" s="471"/>
      <c r="Y28" s="471"/>
      <c r="Z28" s="471"/>
      <c r="AA28" s="471"/>
      <c r="AB28" s="471"/>
      <c r="AC28" s="471"/>
      <c r="AD28" s="471"/>
      <c r="AE28" s="471"/>
      <c r="AF28" s="471"/>
      <c r="AG28" s="471"/>
    </row>
    <row r="29" spans="1:33" s="445" customFormat="1" ht="15" customHeight="1">
      <c r="A29" s="1281"/>
      <c r="B29" s="1281"/>
      <c r="C29" s="1281"/>
      <c r="D29" s="855"/>
      <c r="E29" s="855"/>
      <c r="F29" s="851"/>
      <c r="G29" s="851"/>
      <c r="H29" s="851"/>
      <c r="I29" s="847"/>
      <c r="J29" s="844"/>
      <c r="K29" s="854"/>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row>
    <row r="30" spans="1:33" s="445" customFormat="1" ht="15" customHeight="1">
      <c r="A30" s="1281"/>
      <c r="B30" s="1281"/>
      <c r="C30" s="855"/>
      <c r="D30" s="855"/>
      <c r="E30" s="855"/>
      <c r="F30" s="855"/>
      <c r="G30" s="860"/>
      <c r="H30" s="847"/>
      <c r="I30" s="858"/>
      <c r="J30" s="844"/>
      <c r="K30" s="859"/>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row>
    <row r="31" spans="1:33" s="445" customFormat="1" ht="15" customHeight="1">
      <c r="A31" s="1281"/>
      <c r="B31" s="855"/>
      <c r="C31" s="855"/>
      <c r="D31" s="855"/>
      <c r="E31" s="855"/>
      <c r="F31" s="855"/>
      <c r="G31" s="860"/>
      <c r="H31" s="847"/>
      <c r="I31" s="847"/>
      <c r="J31" s="844"/>
      <c r="K31" s="854"/>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row>
    <row r="32" spans="1:33" s="445" customFormat="1" ht="15" customHeight="1">
      <c r="A32" s="843"/>
      <c r="B32" s="843"/>
      <c r="C32" s="843"/>
      <c r="D32" s="843"/>
      <c r="E32" s="843"/>
      <c r="F32" s="843"/>
      <c r="G32" s="843"/>
      <c r="H32" s="843"/>
      <c r="I32" s="843"/>
      <c r="J32" s="843"/>
      <c r="K32" s="843"/>
      <c r="L32" s="508"/>
      <c r="M32" s="535" t="s">
        <v>308</v>
      </c>
      <c r="N32" s="519"/>
      <c r="O32" s="515"/>
      <c r="P32" s="515"/>
      <c r="Q32" s="515"/>
      <c r="R32" s="542"/>
      <c r="S32" s="534"/>
      <c r="T32" s="533"/>
      <c r="U32" s="519"/>
      <c r="V32" s="534"/>
      <c r="W32" s="530"/>
      <c r="X32" s="471"/>
      <c r="Y32" s="471"/>
      <c r="Z32" s="471"/>
      <c r="AA32" s="471"/>
      <c r="AB32" s="471"/>
      <c r="AC32" s="471"/>
      <c r="AD32" s="471"/>
      <c r="AE32" s="471"/>
      <c r="AF32" s="471"/>
      <c r="AG32" s="471"/>
    </row>
    <row r="33" spans="12:23" ht="3" customHeight="1">
      <c r="L33" s="455"/>
      <c r="M33" s="455"/>
      <c r="N33" s="455"/>
      <c r="O33" s="455"/>
      <c r="P33" s="455"/>
      <c r="Q33" s="455"/>
      <c r="R33" s="455"/>
      <c r="S33" s="455"/>
      <c r="T33" s="455"/>
      <c r="U33" s="455"/>
    </row>
    <row r="34" spans="12:23" ht="133.5" customHeight="1">
      <c r="L34" s="1">
        <v>1</v>
      </c>
      <c r="M34" s="1274" t="s">
        <v>722</v>
      </c>
      <c r="N34" s="1274"/>
      <c r="O34" s="1274"/>
      <c r="P34" s="1274"/>
      <c r="Q34" s="1274"/>
      <c r="R34" s="1274"/>
      <c r="S34" s="1274"/>
      <c r="T34" s="1274"/>
      <c r="U34" s="1274"/>
      <c r="V34" s="1274"/>
      <c r="W34" s="1274"/>
    </row>
  </sheetData>
  <sheetProtection password="FA9C" sheet="1" objects="1" scenarios="1" formatColumns="0" formatRows="0"/>
  <dataConsolidate/>
  <mergeCells count="37">
    <mergeCell ref="T24:T25"/>
    <mergeCell ref="U24:U25"/>
    <mergeCell ref="M34:W34"/>
    <mergeCell ref="W24:W26"/>
    <mergeCell ref="S17:T17"/>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formula1>kind_of_scheme_in</formula1>
    </dataValidation>
    <dataValidation type="textLength" operator="lessThanOrEqual" allowBlank="1" showInputMessage="1" showErrorMessage="1" errorTitle="Ошибка" error="Допускается ввод не более 900 символов!" sqref="WWE983058:WWE98306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TO18:TO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ADK18:ADK24">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list" allowBlank="1" showInputMessage="1" errorTitle="Ошибка" error="Выберите значение из списка" prompt="Выберите значение из списка" sqref="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JI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TE24">
      <formula1>kind_of_heat_transfer</formula1>
    </dataValidation>
    <dataValidation type="decimal" allowBlank="1" showErrorMessage="1" errorTitle="Ошибка" error="Допускается ввод только неотрицательных чисел!" sqref="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JK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TG24">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showInputMessage="1" showErrorMessage="1" prompt="Для выбора выполните двойной щелчок левой клавиши мыши по соответствующей ячейке." sqref="ADI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JQ24 TM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 type="list" allowBlank="1" showInputMessage="1" showErrorMessage="1" errorTitle="Ошибка" error="Выберите значение из списка" prompt="Выберите значение из списка" sqref="M24">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4">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50</v>
      </c>
    </row>
    <row r="2" spans="1:20" ht="22.5">
      <c r="F2" s="1275" t="s">
        <v>470</v>
      </c>
      <c r="G2" s="1276"/>
      <c r="H2" s="1277"/>
      <c r="I2" s="609"/>
    </row>
    <row r="3" spans="1:20" ht="3" customHeight="1"/>
    <row r="4" spans="1:20" s="539" customFormat="1" ht="11.25">
      <c r="A4" s="559"/>
      <c r="B4" s="559"/>
      <c r="C4" s="559"/>
      <c r="D4" s="559"/>
      <c r="F4" s="1227" t="s">
        <v>445</v>
      </c>
      <c r="G4" s="1227"/>
      <c r="H4" s="1227"/>
      <c r="I4" s="1278"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8"/>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25.05.2023</v>
      </c>
      <c r="I7" s="550" t="s">
        <v>472</v>
      </c>
      <c r="J7" s="584"/>
      <c r="K7" s="559"/>
      <c r="L7" s="559"/>
      <c r="M7" s="559"/>
      <c r="N7" s="559"/>
      <c r="O7" s="559"/>
      <c r="P7" s="559"/>
      <c r="Q7" s="559"/>
      <c r="R7" s="559"/>
      <c r="S7" s="559"/>
      <c r="T7" s="559"/>
    </row>
    <row r="8" spans="1:20" s="539" customFormat="1" ht="45">
      <c r="A8" s="1279">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9"/>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9"/>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9"/>
      <c r="B11" s="1279">
        <v>1</v>
      </c>
      <c r="C11" s="592"/>
      <c r="D11" s="592"/>
      <c r="F11" s="585" t="str">
        <f>"4."&amp;mergeValue(A11) &amp;"."&amp;mergeValue(B11)</f>
        <v>4.1.1</v>
      </c>
      <c r="G11" s="580" t="s">
        <v>570</v>
      </c>
      <c r="H11" s="573" t="str">
        <f>IF(region_name="","",region_name)</f>
        <v>Костромская область</v>
      </c>
      <c r="I11" s="550" t="s">
        <v>478</v>
      </c>
      <c r="J11" s="584"/>
      <c r="K11" s="559"/>
      <c r="L11" s="559"/>
      <c r="M11" s="559"/>
      <c r="N11" s="559"/>
      <c r="O11" s="559"/>
      <c r="P11" s="559"/>
      <c r="Q11" s="559"/>
      <c r="R11" s="559"/>
      <c r="S11" s="559"/>
      <c r="T11" s="559"/>
    </row>
    <row r="12" spans="1:20" s="539" customFormat="1" ht="22.5">
      <c r="A12" s="1279"/>
      <c r="B12" s="1279"/>
      <c r="C12" s="1279">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9"/>
      <c r="B13" s="1279"/>
      <c r="C13" s="1279"/>
      <c r="D13" s="592">
        <v>1</v>
      </c>
      <c r="F13" s="585" t="str">
        <f>"4."&amp;mergeValue(A13) &amp;"."&amp;mergeValue(B13)&amp;"."&amp;mergeValue(C13)&amp;"."&amp;mergeValue(D13)</f>
        <v>4.1.1.1.1</v>
      </c>
      <c r="G13" s="602" t="s">
        <v>477</v>
      </c>
      <c r="H13" s="573"/>
      <c r="I13" s="1280" t="s">
        <v>569</v>
      </c>
      <c r="J13" s="584"/>
      <c r="K13" s="559"/>
      <c r="L13" s="559"/>
      <c r="M13" s="559"/>
      <c r="N13" s="559"/>
      <c r="O13" s="559"/>
      <c r="P13" s="559"/>
      <c r="Q13" s="559"/>
      <c r="R13" s="559"/>
      <c r="S13" s="559"/>
      <c r="T13" s="559"/>
    </row>
    <row r="14" spans="1:20" s="539" customFormat="1" ht="18.75">
      <c r="A14" s="1279"/>
      <c r="B14" s="1279"/>
      <c r="C14" s="1279"/>
      <c r="D14" s="592"/>
      <c r="F14" s="588"/>
      <c r="G14" s="520" t="s">
        <v>4</v>
      </c>
      <c r="H14" s="593"/>
      <c r="I14" s="1280"/>
      <c r="J14" s="584"/>
      <c r="K14" s="559"/>
      <c r="L14" s="559"/>
      <c r="M14" s="559"/>
      <c r="N14" s="559"/>
      <c r="O14" s="559"/>
      <c r="P14" s="559"/>
      <c r="Q14" s="559"/>
      <c r="R14" s="559"/>
      <c r="S14" s="559"/>
      <c r="T14" s="559"/>
    </row>
    <row r="15" spans="1:20" s="539" customFormat="1" ht="18.75">
      <c r="A15" s="1279"/>
      <c r="B15" s="1279"/>
      <c r="C15" s="592"/>
      <c r="D15" s="592"/>
      <c r="F15" s="603"/>
      <c r="G15" s="546" t="s">
        <v>401</v>
      </c>
      <c r="H15" s="604"/>
      <c r="I15" s="605"/>
      <c r="J15" s="584"/>
      <c r="K15" s="559"/>
      <c r="L15" s="559"/>
      <c r="M15" s="559"/>
      <c r="N15" s="559"/>
      <c r="O15" s="559"/>
      <c r="P15" s="559"/>
      <c r="Q15" s="559"/>
      <c r="R15" s="559"/>
      <c r="S15" s="559"/>
      <c r="T15" s="559"/>
    </row>
    <row r="16" spans="1:20" s="539" customFormat="1" ht="18.75">
      <c r="A16" s="1279"/>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4" t="s">
        <v>571</v>
      </c>
      <c r="H19" s="1274"/>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Instruction">
    <tabColor rgb="FFCCCCFF"/>
  </sheetPr>
  <dimension ref="A1:AG113"/>
  <sheetViews>
    <sheetView showGridLines="0" topLeftCell="E1"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6" customWidth="1"/>
  </cols>
  <sheetData>
    <row r="1" spans="1:27" ht="3" customHeight="1">
      <c r="AA1" s="76" t="s">
        <v>238</v>
      </c>
    </row>
    <row r="2" spans="1:27" ht="16.5" customHeight="1">
      <c r="B2" s="1210" t="str">
        <f>"Код отчёта: " &amp; GetCode()</f>
        <v>Код отчёта: FAS.JKH.OPEN.INFO.REQUEST.WARM</v>
      </c>
      <c r="C2" s="1210"/>
      <c r="D2" s="1210"/>
      <c r="E2" s="1210"/>
      <c r="F2" s="1210"/>
      <c r="G2" s="1210"/>
      <c r="Q2" s="223"/>
      <c r="R2" s="223"/>
      <c r="S2" s="223"/>
      <c r="T2" s="223"/>
      <c r="U2" s="223"/>
      <c r="V2" s="223"/>
      <c r="W2" s="223"/>
    </row>
    <row r="3" spans="1:27" ht="18" customHeight="1">
      <c r="B3" s="1211" t="str">
        <f>"Версия " &amp; GetVersion()</f>
        <v>Версия 1.0.2</v>
      </c>
      <c r="C3" s="1211"/>
      <c r="H3" s="40"/>
      <c r="I3" s="40"/>
      <c r="J3" s="40"/>
      <c r="K3" s="40"/>
      <c r="L3" s="40"/>
      <c r="M3" s="40"/>
      <c r="N3" s="40"/>
      <c r="O3" s="40"/>
      <c r="P3" s="40"/>
      <c r="Q3" s="223"/>
      <c r="R3" s="223"/>
      <c r="S3" s="223"/>
      <c r="T3" s="223"/>
      <c r="U3" s="223"/>
      <c r="V3" s="223"/>
      <c r="W3" s="253"/>
      <c r="X3" s="40"/>
      <c r="Y3" s="40"/>
    </row>
    <row r="4" spans="1:27" ht="3" customHeight="1">
      <c r="D4" s="40"/>
      <c r="E4" s="40"/>
      <c r="F4" s="40"/>
      <c r="G4" s="40"/>
      <c r="H4" s="40"/>
      <c r="I4" s="40"/>
      <c r="J4" s="40"/>
      <c r="K4" s="40"/>
      <c r="L4" s="40"/>
      <c r="M4" s="40"/>
      <c r="N4" s="40"/>
      <c r="O4" s="40"/>
      <c r="P4" s="40"/>
      <c r="Q4" s="40"/>
      <c r="R4" s="40"/>
      <c r="S4" s="40"/>
      <c r="T4" s="40"/>
      <c r="U4" s="40"/>
      <c r="V4" s="40"/>
      <c r="W4" s="40"/>
      <c r="X4" s="40"/>
      <c r="Y4" s="40"/>
    </row>
    <row r="5" spans="1:27" ht="42.75" customHeight="1">
      <c r="B5" s="1214" t="s">
        <v>676</v>
      </c>
      <c r="C5" s="1215"/>
      <c r="D5" s="1215"/>
      <c r="E5" s="1215"/>
      <c r="F5" s="1215"/>
      <c r="G5" s="1215"/>
      <c r="H5" s="1215"/>
      <c r="I5" s="1215"/>
      <c r="J5" s="1215"/>
      <c r="K5" s="1215"/>
      <c r="L5" s="1215"/>
      <c r="M5" s="1215"/>
      <c r="N5" s="1215"/>
      <c r="O5" s="1215"/>
      <c r="P5" s="1215"/>
      <c r="Q5" s="1215"/>
      <c r="R5" s="1215"/>
      <c r="S5" s="1215"/>
      <c r="T5" s="1215"/>
      <c r="U5" s="1215"/>
      <c r="V5" s="1215"/>
      <c r="W5" s="1215"/>
      <c r="X5" s="1215"/>
      <c r="Y5" s="1215"/>
    </row>
    <row r="6" spans="1:27" ht="9.75" customHeight="1">
      <c r="A6" s="40"/>
      <c r="B6" s="75"/>
      <c r="C6" s="74"/>
      <c r="D6" s="57"/>
      <c r="E6" s="57"/>
      <c r="F6" s="57"/>
      <c r="G6" s="57"/>
      <c r="H6" s="57"/>
      <c r="I6" s="57"/>
      <c r="J6" s="57"/>
      <c r="K6" s="57"/>
      <c r="L6" s="57"/>
      <c r="M6" s="57"/>
      <c r="N6" s="57"/>
      <c r="O6" s="57"/>
      <c r="P6" s="57"/>
      <c r="Q6" s="57"/>
      <c r="R6" s="57"/>
      <c r="S6" s="57"/>
      <c r="T6" s="57"/>
      <c r="U6" s="57"/>
      <c r="V6" s="57"/>
      <c r="W6" s="57"/>
      <c r="X6" s="57"/>
      <c r="Y6" s="56"/>
    </row>
    <row r="7" spans="1:27" ht="15" customHeight="1">
      <c r="A7" s="40"/>
      <c r="B7" s="75"/>
      <c r="C7" s="74"/>
      <c r="D7" s="57"/>
      <c r="E7" s="1212" t="s">
        <v>567</v>
      </c>
      <c r="F7" s="1212"/>
      <c r="G7" s="1212"/>
      <c r="H7" s="1212"/>
      <c r="I7" s="1212"/>
      <c r="J7" s="1212"/>
      <c r="K7" s="1212"/>
      <c r="L7" s="1212"/>
      <c r="M7" s="1212"/>
      <c r="N7" s="1212"/>
      <c r="O7" s="1212"/>
      <c r="P7" s="1212"/>
      <c r="Q7" s="1212"/>
      <c r="R7" s="1212"/>
      <c r="S7" s="1212"/>
      <c r="T7" s="1212"/>
      <c r="U7" s="1212"/>
      <c r="V7" s="1212"/>
      <c r="W7" s="1212"/>
      <c r="X7" s="1212"/>
      <c r="Y7" s="56"/>
    </row>
    <row r="8" spans="1:27" ht="15" customHeight="1">
      <c r="A8" s="40"/>
      <c r="B8" s="75"/>
      <c r="C8" s="74"/>
      <c r="D8" s="57"/>
      <c r="E8" s="1212"/>
      <c r="F8" s="1212"/>
      <c r="G8" s="1212"/>
      <c r="H8" s="1212"/>
      <c r="I8" s="1212"/>
      <c r="J8" s="1212"/>
      <c r="K8" s="1212"/>
      <c r="L8" s="1212"/>
      <c r="M8" s="1212"/>
      <c r="N8" s="1212"/>
      <c r="O8" s="1212"/>
      <c r="P8" s="1212"/>
      <c r="Q8" s="1212"/>
      <c r="R8" s="1212"/>
      <c r="S8" s="1212"/>
      <c r="T8" s="1212"/>
      <c r="U8" s="1212"/>
      <c r="V8" s="1212"/>
      <c r="W8" s="1212"/>
      <c r="X8" s="1212"/>
      <c r="Y8" s="56"/>
    </row>
    <row r="9" spans="1:27" ht="15" customHeight="1">
      <c r="A9" s="40"/>
      <c r="B9" s="75"/>
      <c r="C9" s="74"/>
      <c r="D9" s="57"/>
      <c r="E9" s="1212"/>
      <c r="F9" s="1212"/>
      <c r="G9" s="1212"/>
      <c r="H9" s="1212"/>
      <c r="I9" s="1212"/>
      <c r="J9" s="1212"/>
      <c r="K9" s="1212"/>
      <c r="L9" s="1212"/>
      <c r="M9" s="1212"/>
      <c r="N9" s="1212"/>
      <c r="O9" s="1212"/>
      <c r="P9" s="1212"/>
      <c r="Q9" s="1212"/>
      <c r="R9" s="1212"/>
      <c r="S9" s="1212"/>
      <c r="T9" s="1212"/>
      <c r="U9" s="1212"/>
      <c r="V9" s="1212"/>
      <c r="W9" s="1212"/>
      <c r="X9" s="1212"/>
      <c r="Y9" s="56"/>
    </row>
    <row r="10" spans="1:27" ht="10.5" customHeight="1">
      <c r="A10" s="40"/>
      <c r="B10" s="75"/>
      <c r="C10" s="74"/>
      <c r="D10" s="57"/>
      <c r="E10" s="1212"/>
      <c r="F10" s="1212"/>
      <c r="G10" s="1212"/>
      <c r="H10" s="1212"/>
      <c r="I10" s="1212"/>
      <c r="J10" s="1212"/>
      <c r="K10" s="1212"/>
      <c r="L10" s="1212"/>
      <c r="M10" s="1212"/>
      <c r="N10" s="1212"/>
      <c r="O10" s="1212"/>
      <c r="P10" s="1212"/>
      <c r="Q10" s="1212"/>
      <c r="R10" s="1212"/>
      <c r="S10" s="1212"/>
      <c r="T10" s="1212"/>
      <c r="U10" s="1212"/>
      <c r="V10" s="1212"/>
      <c r="W10" s="1212"/>
      <c r="X10" s="1212"/>
      <c r="Y10" s="56"/>
    </row>
    <row r="11" spans="1:27" ht="27" customHeight="1">
      <c r="A11" s="40"/>
      <c r="B11" s="75"/>
      <c r="C11" s="74"/>
      <c r="D11" s="57"/>
      <c r="E11" s="1212"/>
      <c r="F11" s="1212"/>
      <c r="G11" s="1212"/>
      <c r="H11" s="1212"/>
      <c r="I11" s="1212"/>
      <c r="J11" s="1212"/>
      <c r="K11" s="1212"/>
      <c r="L11" s="1212"/>
      <c r="M11" s="1212"/>
      <c r="N11" s="1212"/>
      <c r="O11" s="1212"/>
      <c r="P11" s="1212"/>
      <c r="Q11" s="1212"/>
      <c r="R11" s="1212"/>
      <c r="S11" s="1212"/>
      <c r="T11" s="1212"/>
      <c r="U11" s="1212"/>
      <c r="V11" s="1212"/>
      <c r="W11" s="1212"/>
      <c r="X11" s="1212"/>
      <c r="Y11" s="56"/>
    </row>
    <row r="12" spans="1:27" ht="12" customHeight="1">
      <c r="A12" s="40"/>
      <c r="B12" s="75"/>
      <c r="C12" s="74"/>
      <c r="D12" s="57"/>
      <c r="E12" s="1212"/>
      <c r="F12" s="1212"/>
      <c r="G12" s="1212"/>
      <c r="H12" s="1212"/>
      <c r="I12" s="1212"/>
      <c r="J12" s="1212"/>
      <c r="K12" s="1212"/>
      <c r="L12" s="1212"/>
      <c r="M12" s="1212"/>
      <c r="N12" s="1212"/>
      <c r="O12" s="1212"/>
      <c r="P12" s="1212"/>
      <c r="Q12" s="1212"/>
      <c r="R12" s="1212"/>
      <c r="S12" s="1212"/>
      <c r="T12" s="1212"/>
      <c r="U12" s="1212"/>
      <c r="V12" s="1212"/>
      <c r="W12" s="1212"/>
      <c r="X12" s="1212"/>
      <c r="Y12" s="56"/>
    </row>
    <row r="13" spans="1:27" ht="38.25" customHeight="1">
      <c r="A13" s="40"/>
      <c r="B13" s="75"/>
      <c r="C13" s="74"/>
      <c r="D13" s="57"/>
      <c r="E13" s="1212"/>
      <c r="F13" s="1212"/>
      <c r="G13" s="1212"/>
      <c r="H13" s="1212"/>
      <c r="I13" s="1212"/>
      <c r="J13" s="1212"/>
      <c r="K13" s="1212"/>
      <c r="L13" s="1212"/>
      <c r="M13" s="1212"/>
      <c r="N13" s="1212"/>
      <c r="O13" s="1212"/>
      <c r="P13" s="1212"/>
      <c r="Q13" s="1212"/>
      <c r="R13" s="1212"/>
      <c r="S13" s="1212"/>
      <c r="T13" s="1212"/>
      <c r="U13" s="1212"/>
      <c r="V13" s="1212"/>
      <c r="W13" s="1212"/>
      <c r="X13" s="1212"/>
      <c r="Y13" s="70"/>
    </row>
    <row r="14" spans="1:27" ht="15" customHeight="1">
      <c r="A14" s="40"/>
      <c r="B14" s="75"/>
      <c r="C14" s="74"/>
      <c r="D14" s="57"/>
      <c r="E14" s="1212"/>
      <c r="F14" s="1212"/>
      <c r="G14" s="1212"/>
      <c r="H14" s="1212"/>
      <c r="I14" s="1212"/>
      <c r="J14" s="1212"/>
      <c r="K14" s="1212"/>
      <c r="L14" s="1212"/>
      <c r="M14" s="1212"/>
      <c r="N14" s="1212"/>
      <c r="O14" s="1212"/>
      <c r="P14" s="1212"/>
      <c r="Q14" s="1212"/>
      <c r="R14" s="1212"/>
      <c r="S14" s="1212"/>
      <c r="T14" s="1212"/>
      <c r="U14" s="1212"/>
      <c r="V14" s="1212"/>
      <c r="W14" s="1212"/>
      <c r="X14" s="1212"/>
      <c r="Y14" s="56"/>
    </row>
    <row r="15" spans="1:27" ht="15">
      <c r="A15" s="40"/>
      <c r="B15" s="75"/>
      <c r="C15" s="74"/>
      <c r="D15" s="57"/>
      <c r="E15" s="1212"/>
      <c r="F15" s="1212"/>
      <c r="G15" s="1212"/>
      <c r="H15" s="1212"/>
      <c r="I15" s="1212"/>
      <c r="J15" s="1212"/>
      <c r="K15" s="1212"/>
      <c r="L15" s="1212"/>
      <c r="M15" s="1212"/>
      <c r="N15" s="1212"/>
      <c r="O15" s="1212"/>
      <c r="P15" s="1212"/>
      <c r="Q15" s="1212"/>
      <c r="R15" s="1212"/>
      <c r="S15" s="1212"/>
      <c r="T15" s="1212"/>
      <c r="U15" s="1212"/>
      <c r="V15" s="1212"/>
      <c r="W15" s="1212"/>
      <c r="X15" s="1212"/>
      <c r="Y15" s="56"/>
    </row>
    <row r="16" spans="1:27" ht="15">
      <c r="A16" s="40"/>
      <c r="B16" s="75"/>
      <c r="C16" s="74"/>
      <c r="D16" s="57"/>
      <c r="E16" s="1212"/>
      <c r="F16" s="1212"/>
      <c r="G16" s="1212"/>
      <c r="H16" s="1212"/>
      <c r="I16" s="1212"/>
      <c r="J16" s="1212"/>
      <c r="K16" s="1212"/>
      <c r="L16" s="1212"/>
      <c r="M16" s="1212"/>
      <c r="N16" s="1212"/>
      <c r="O16" s="1212"/>
      <c r="P16" s="1212"/>
      <c r="Q16" s="1212"/>
      <c r="R16" s="1212"/>
      <c r="S16" s="1212"/>
      <c r="T16" s="1212"/>
      <c r="U16" s="1212"/>
      <c r="V16" s="1212"/>
      <c r="W16" s="1212"/>
      <c r="X16" s="1212"/>
      <c r="Y16" s="56"/>
    </row>
    <row r="17" spans="1:25" ht="15" customHeight="1">
      <c r="A17" s="40"/>
      <c r="B17" s="75"/>
      <c r="C17" s="74"/>
      <c r="D17" s="57"/>
      <c r="E17" s="1212"/>
      <c r="F17" s="1212"/>
      <c r="G17" s="1212"/>
      <c r="H17" s="1212"/>
      <c r="I17" s="1212"/>
      <c r="J17" s="1212"/>
      <c r="K17" s="1212"/>
      <c r="L17" s="1212"/>
      <c r="M17" s="1212"/>
      <c r="N17" s="1212"/>
      <c r="O17" s="1212"/>
      <c r="P17" s="1212"/>
      <c r="Q17" s="1212"/>
      <c r="R17" s="1212"/>
      <c r="S17" s="1212"/>
      <c r="T17" s="1212"/>
      <c r="U17" s="1212"/>
      <c r="V17" s="1212"/>
      <c r="W17" s="1212"/>
      <c r="X17" s="1212"/>
      <c r="Y17" s="56"/>
    </row>
    <row r="18" spans="1:25" ht="15">
      <c r="A18" s="40"/>
      <c r="B18" s="75"/>
      <c r="C18" s="74"/>
      <c r="D18" s="57"/>
      <c r="E18" s="1212"/>
      <c r="F18" s="1212"/>
      <c r="G18" s="1212"/>
      <c r="H18" s="1212"/>
      <c r="I18" s="1212"/>
      <c r="J18" s="1212"/>
      <c r="K18" s="1212"/>
      <c r="L18" s="1212"/>
      <c r="M18" s="1212"/>
      <c r="N18" s="1212"/>
      <c r="O18" s="1212"/>
      <c r="P18" s="1212"/>
      <c r="Q18" s="1212"/>
      <c r="R18" s="1212"/>
      <c r="S18" s="1212"/>
      <c r="T18" s="1212"/>
      <c r="U18" s="1212"/>
      <c r="V18" s="1212"/>
      <c r="W18" s="1212"/>
      <c r="X18" s="1212"/>
      <c r="Y18" s="56"/>
    </row>
    <row r="19" spans="1:25" ht="59.25" customHeight="1">
      <c r="A19" s="40"/>
      <c r="B19" s="75"/>
      <c r="C19" s="74"/>
      <c r="D19" s="63"/>
      <c r="E19" s="1212"/>
      <c r="F19" s="1212"/>
      <c r="G19" s="1212"/>
      <c r="H19" s="1212"/>
      <c r="I19" s="1212"/>
      <c r="J19" s="1212"/>
      <c r="K19" s="1212"/>
      <c r="L19" s="1212"/>
      <c r="M19" s="1212"/>
      <c r="N19" s="1212"/>
      <c r="O19" s="1212"/>
      <c r="P19" s="1212"/>
      <c r="Q19" s="1212"/>
      <c r="R19" s="1212"/>
      <c r="S19" s="1212"/>
      <c r="T19" s="1212"/>
      <c r="U19" s="1212"/>
      <c r="V19" s="1212"/>
      <c r="W19" s="1212"/>
      <c r="X19" s="1212"/>
      <c r="Y19" s="56"/>
    </row>
    <row r="20" spans="1:25" ht="15" hidden="1">
      <c r="A20" s="40"/>
      <c r="B20" s="75"/>
      <c r="C20" s="74"/>
      <c r="D20" s="63"/>
      <c r="E20" s="62"/>
      <c r="F20" s="62"/>
      <c r="G20" s="62"/>
      <c r="H20" s="62"/>
      <c r="I20" s="62"/>
      <c r="J20" s="62"/>
      <c r="K20" s="62"/>
      <c r="L20" s="62"/>
      <c r="M20" s="62"/>
      <c r="N20" s="62"/>
      <c r="O20" s="62"/>
      <c r="P20" s="62"/>
      <c r="Q20" s="62"/>
      <c r="R20" s="62"/>
      <c r="S20" s="62"/>
      <c r="T20" s="62"/>
      <c r="U20" s="62"/>
      <c r="V20" s="62"/>
      <c r="W20" s="62"/>
      <c r="X20" s="62"/>
      <c r="Y20" s="56"/>
    </row>
    <row r="21" spans="1:25" ht="14.25" hidden="1" customHeight="1">
      <c r="A21" s="40"/>
      <c r="B21" s="75"/>
      <c r="C21" s="74"/>
      <c r="D21" s="58"/>
      <c r="E21" s="69" t="s">
        <v>236</v>
      </c>
      <c r="F21" s="1217" t="s">
        <v>253</v>
      </c>
      <c r="G21" s="1218"/>
      <c r="H21" s="1218"/>
      <c r="I21" s="1218"/>
      <c r="J21" s="1218"/>
      <c r="K21" s="1218"/>
      <c r="L21" s="1218"/>
      <c r="M21" s="1218"/>
      <c r="N21" s="57"/>
      <c r="O21" s="68" t="s">
        <v>236</v>
      </c>
      <c r="P21" s="1219" t="s">
        <v>237</v>
      </c>
      <c r="Q21" s="1220"/>
      <c r="R21" s="1220"/>
      <c r="S21" s="1220"/>
      <c r="T21" s="1220"/>
      <c r="U21" s="1220"/>
      <c r="V21" s="1220"/>
      <c r="W21" s="1220"/>
      <c r="X21" s="1220"/>
      <c r="Y21" s="56"/>
    </row>
    <row r="22" spans="1:25" ht="14.25" hidden="1" customHeight="1">
      <c r="A22" s="40"/>
      <c r="B22" s="75"/>
      <c r="C22" s="74"/>
      <c r="D22" s="58"/>
      <c r="E22" s="89" t="s">
        <v>236</v>
      </c>
      <c r="F22" s="1217" t="s">
        <v>239</v>
      </c>
      <c r="G22" s="1218"/>
      <c r="H22" s="1218"/>
      <c r="I22" s="1218"/>
      <c r="J22" s="1218"/>
      <c r="K22" s="1218"/>
      <c r="L22" s="1218"/>
      <c r="M22" s="1218"/>
      <c r="N22" s="57"/>
      <c r="O22" s="71" t="s">
        <v>236</v>
      </c>
      <c r="P22" s="1219" t="s">
        <v>565</v>
      </c>
      <c r="Q22" s="1220"/>
      <c r="R22" s="1220"/>
      <c r="S22" s="1220"/>
      <c r="T22" s="1220"/>
      <c r="U22" s="1220"/>
      <c r="V22" s="1220"/>
      <c r="W22" s="1220"/>
      <c r="X22" s="1220"/>
      <c r="Y22" s="56"/>
    </row>
    <row r="23" spans="1:25" ht="27" hidden="1" customHeight="1">
      <c r="A23" s="40"/>
      <c r="B23" s="75"/>
      <c r="C23" s="74"/>
      <c r="D23" s="58"/>
      <c r="E23" s="57"/>
      <c r="F23" s="57"/>
      <c r="G23" s="57"/>
      <c r="H23" s="57"/>
      <c r="I23" s="57"/>
      <c r="J23" s="57"/>
      <c r="K23" s="57"/>
      <c r="L23" s="57"/>
      <c r="M23" s="57"/>
      <c r="N23" s="57"/>
      <c r="O23" s="57"/>
      <c r="P23" s="1213"/>
      <c r="Q23" s="1213"/>
      <c r="R23" s="1213"/>
      <c r="S23" s="1213"/>
      <c r="T23" s="1213"/>
      <c r="U23" s="1213"/>
      <c r="V23" s="1213"/>
      <c r="W23" s="1213"/>
      <c r="X23" s="57"/>
      <c r="Y23" s="56"/>
    </row>
    <row r="24" spans="1:25" ht="10.5" hidden="1" customHeight="1">
      <c r="A24" s="40"/>
      <c r="B24" s="75"/>
      <c r="C24" s="74"/>
      <c r="D24" s="58"/>
      <c r="E24" s="57"/>
      <c r="F24" s="57"/>
      <c r="G24" s="57"/>
      <c r="H24" s="57"/>
      <c r="I24" s="57"/>
      <c r="J24" s="57"/>
      <c r="K24" s="57"/>
      <c r="L24" s="57"/>
      <c r="M24" s="57"/>
      <c r="N24" s="57"/>
      <c r="O24" s="57"/>
      <c r="P24" s="57"/>
      <c r="Q24" s="57"/>
      <c r="R24" s="57"/>
      <c r="S24" s="57"/>
      <c r="T24" s="57"/>
      <c r="U24" s="57"/>
      <c r="V24" s="57"/>
      <c r="W24" s="57"/>
      <c r="X24" s="57"/>
      <c r="Y24" s="56"/>
    </row>
    <row r="25" spans="1:25" ht="27" hidden="1" customHeight="1">
      <c r="A25" s="40"/>
      <c r="B25" s="75"/>
      <c r="C25" s="74"/>
      <c r="D25" s="58"/>
      <c r="E25" s="57"/>
      <c r="F25" s="57"/>
      <c r="G25" s="57"/>
      <c r="H25" s="57"/>
      <c r="I25" s="57"/>
      <c r="J25" s="57"/>
      <c r="K25" s="57"/>
      <c r="L25" s="57"/>
      <c r="M25" s="57"/>
      <c r="N25" s="57"/>
      <c r="O25" s="57"/>
      <c r="P25" s="57"/>
      <c r="Q25" s="57"/>
      <c r="R25" s="57"/>
      <c r="S25" s="57"/>
      <c r="T25" s="57"/>
      <c r="U25" s="57"/>
      <c r="V25" s="57"/>
      <c r="W25" s="57"/>
      <c r="X25" s="57"/>
      <c r="Y25" s="56"/>
    </row>
    <row r="26" spans="1:25" ht="12" hidden="1" customHeight="1">
      <c r="A26" s="40"/>
      <c r="B26" s="75"/>
      <c r="C26" s="74"/>
      <c r="D26" s="58"/>
      <c r="E26" s="57"/>
      <c r="F26" s="57"/>
      <c r="G26" s="57"/>
      <c r="H26" s="57"/>
      <c r="I26" s="57"/>
      <c r="J26" s="57"/>
      <c r="K26" s="57"/>
      <c r="L26" s="57"/>
      <c r="M26" s="57"/>
      <c r="N26" s="57"/>
      <c r="O26" s="57"/>
      <c r="P26" s="57"/>
      <c r="Q26" s="57"/>
      <c r="R26" s="57"/>
      <c r="S26" s="57"/>
      <c r="T26" s="57"/>
      <c r="U26" s="57"/>
      <c r="V26" s="57"/>
      <c r="W26" s="57"/>
      <c r="X26" s="57"/>
      <c r="Y26" s="56"/>
    </row>
    <row r="27" spans="1:25" ht="38.25" hidden="1" customHeight="1">
      <c r="A27" s="40"/>
      <c r="B27" s="75"/>
      <c r="C27" s="74"/>
      <c r="D27" s="58"/>
      <c r="E27" s="57"/>
      <c r="F27" s="57"/>
      <c r="G27" s="57"/>
      <c r="H27" s="57"/>
      <c r="I27" s="57"/>
      <c r="J27" s="57"/>
      <c r="K27" s="57"/>
      <c r="L27" s="57"/>
      <c r="M27" s="57"/>
      <c r="N27" s="57"/>
      <c r="O27" s="57"/>
      <c r="P27" s="57"/>
      <c r="Q27" s="57"/>
      <c r="R27" s="57"/>
      <c r="S27" s="57"/>
      <c r="T27" s="57"/>
      <c r="U27" s="57"/>
      <c r="V27" s="57"/>
      <c r="W27" s="57"/>
      <c r="X27" s="57"/>
      <c r="Y27" s="56"/>
    </row>
    <row r="28" spans="1:25" ht="15" hidden="1">
      <c r="A28" s="40"/>
      <c r="B28" s="75"/>
      <c r="C28" s="74"/>
      <c r="D28" s="58"/>
      <c r="E28" s="57"/>
      <c r="F28" s="57"/>
      <c r="G28" s="57"/>
      <c r="H28" s="57"/>
      <c r="I28" s="57"/>
      <c r="J28" s="57"/>
      <c r="K28" s="57"/>
      <c r="L28" s="57"/>
      <c r="M28" s="57"/>
      <c r="N28" s="57"/>
      <c r="O28" s="57"/>
      <c r="P28" s="57"/>
      <c r="Q28" s="57"/>
      <c r="R28" s="57"/>
      <c r="S28" s="57"/>
      <c r="T28" s="57"/>
      <c r="U28" s="57"/>
      <c r="V28" s="57"/>
      <c r="W28" s="57"/>
      <c r="X28" s="57"/>
      <c r="Y28" s="56"/>
    </row>
    <row r="29" spans="1:25" ht="15" hidden="1">
      <c r="A29" s="40"/>
      <c r="B29" s="75"/>
      <c r="C29" s="74"/>
      <c r="D29" s="58"/>
      <c r="E29" s="57"/>
      <c r="F29" s="57"/>
      <c r="G29" s="57"/>
      <c r="H29" s="57"/>
      <c r="I29" s="57"/>
      <c r="J29" s="57"/>
      <c r="K29" s="57"/>
      <c r="L29" s="57"/>
      <c r="M29" s="57"/>
      <c r="N29" s="57"/>
      <c r="O29" s="57"/>
      <c r="P29" s="57"/>
      <c r="Q29" s="57"/>
      <c r="R29" s="57"/>
      <c r="S29" s="57"/>
      <c r="T29" s="57"/>
      <c r="U29" s="57"/>
      <c r="V29" s="57"/>
      <c r="W29" s="57"/>
      <c r="X29" s="57"/>
      <c r="Y29" s="56"/>
    </row>
    <row r="30" spans="1:25" ht="15" hidden="1">
      <c r="A30" s="40"/>
      <c r="B30" s="75"/>
      <c r="C30" s="74"/>
      <c r="D30" s="58"/>
      <c r="E30" s="57"/>
      <c r="F30" s="57"/>
      <c r="G30" s="57"/>
      <c r="H30" s="57"/>
      <c r="I30" s="57"/>
      <c r="J30" s="57"/>
      <c r="K30" s="57"/>
      <c r="L30" s="57"/>
      <c r="M30" s="57"/>
      <c r="N30" s="57"/>
      <c r="O30" s="57"/>
      <c r="P30" s="57"/>
      <c r="Q30" s="57"/>
      <c r="R30" s="57"/>
      <c r="S30" s="57"/>
      <c r="T30" s="57"/>
      <c r="U30" s="57"/>
      <c r="V30" s="57"/>
      <c r="W30" s="57"/>
      <c r="X30" s="57"/>
      <c r="Y30" s="56"/>
    </row>
    <row r="31" spans="1:25" ht="15" hidden="1">
      <c r="A31" s="40"/>
      <c r="B31" s="75"/>
      <c r="C31" s="74"/>
      <c r="D31" s="58"/>
      <c r="E31" s="57"/>
      <c r="F31" s="57"/>
      <c r="G31" s="57"/>
      <c r="H31" s="57"/>
      <c r="I31" s="57"/>
      <c r="J31" s="57"/>
      <c r="K31" s="57"/>
      <c r="L31" s="57"/>
      <c r="M31" s="57"/>
      <c r="N31" s="57"/>
      <c r="O31" s="57"/>
      <c r="P31" s="57"/>
      <c r="Q31" s="57"/>
      <c r="R31" s="57"/>
      <c r="S31" s="57"/>
      <c r="T31" s="57"/>
      <c r="U31" s="57"/>
      <c r="V31" s="57"/>
      <c r="W31" s="57"/>
      <c r="X31" s="57"/>
      <c r="Y31" s="56"/>
    </row>
    <row r="32" spans="1:25" ht="15" hidden="1">
      <c r="A32" s="40"/>
      <c r="B32" s="75"/>
      <c r="C32" s="74"/>
      <c r="D32" s="58"/>
      <c r="E32" s="57"/>
      <c r="F32" s="57"/>
      <c r="G32" s="57"/>
      <c r="H32" s="57"/>
      <c r="I32" s="57"/>
      <c r="J32" s="57"/>
      <c r="K32" s="57"/>
      <c r="L32" s="57"/>
      <c r="M32" s="57"/>
      <c r="N32" s="57"/>
      <c r="O32" s="57"/>
      <c r="P32" s="57"/>
      <c r="Q32" s="57"/>
      <c r="R32" s="57"/>
      <c r="S32" s="57"/>
      <c r="T32" s="57"/>
      <c r="U32" s="57"/>
      <c r="V32" s="57"/>
      <c r="W32" s="57"/>
      <c r="X32" s="57"/>
      <c r="Y32" s="56"/>
    </row>
    <row r="33" spans="1:25" ht="18.75" hidden="1" customHeight="1">
      <c r="A33" s="40"/>
      <c r="B33" s="75"/>
      <c r="C33" s="74"/>
      <c r="D33" s="63"/>
      <c r="E33" s="62"/>
      <c r="F33" s="62"/>
      <c r="G33" s="62"/>
      <c r="H33" s="62"/>
      <c r="I33" s="62"/>
      <c r="J33" s="62"/>
      <c r="K33" s="62"/>
      <c r="L33" s="62"/>
      <c r="M33" s="62"/>
      <c r="N33" s="62"/>
      <c r="O33" s="62"/>
      <c r="P33" s="62"/>
      <c r="Q33" s="62"/>
      <c r="R33" s="62"/>
      <c r="S33" s="62"/>
      <c r="T33" s="62"/>
      <c r="U33" s="62"/>
      <c r="V33" s="62"/>
      <c r="W33" s="62"/>
      <c r="X33" s="62"/>
      <c r="Y33" s="56"/>
    </row>
    <row r="34" spans="1:25" ht="15" hidden="1">
      <c r="A34" s="40"/>
      <c r="B34" s="75"/>
      <c r="C34" s="74"/>
      <c r="D34" s="63"/>
      <c r="E34" s="62"/>
      <c r="F34" s="62"/>
      <c r="G34" s="62"/>
      <c r="H34" s="62"/>
      <c r="I34" s="62"/>
      <c r="J34" s="62"/>
      <c r="K34" s="62"/>
      <c r="L34" s="62"/>
      <c r="M34" s="62"/>
      <c r="N34" s="62"/>
      <c r="O34" s="62"/>
      <c r="P34" s="62"/>
      <c r="Q34" s="62"/>
      <c r="R34" s="62"/>
      <c r="S34" s="62"/>
      <c r="T34" s="62"/>
      <c r="U34" s="62"/>
      <c r="V34" s="62"/>
      <c r="W34" s="62"/>
      <c r="X34" s="62"/>
      <c r="Y34" s="56"/>
    </row>
    <row r="35" spans="1:25" ht="24" hidden="1" customHeight="1">
      <c r="A35" s="40"/>
      <c r="B35" s="75"/>
      <c r="C35" s="74"/>
      <c r="D35" s="58"/>
      <c r="E35" s="1216" t="s">
        <v>392</v>
      </c>
      <c r="F35" s="1216"/>
      <c r="G35" s="1216"/>
      <c r="H35" s="1216"/>
      <c r="I35" s="1216"/>
      <c r="J35" s="1216"/>
      <c r="K35" s="1216"/>
      <c r="L35" s="1216"/>
      <c r="M35" s="1216"/>
      <c r="N35" s="1216"/>
      <c r="O35" s="1216"/>
      <c r="P35" s="1216"/>
      <c r="Q35" s="1216"/>
      <c r="R35" s="1216"/>
      <c r="S35" s="1216"/>
      <c r="T35" s="1216"/>
      <c r="U35" s="1216"/>
      <c r="V35" s="1216"/>
      <c r="W35" s="1216"/>
      <c r="X35" s="1216"/>
      <c r="Y35" s="56"/>
    </row>
    <row r="36" spans="1:25" ht="38.25" hidden="1" customHeight="1">
      <c r="A36" s="40"/>
      <c r="B36" s="75"/>
      <c r="C36" s="74"/>
      <c r="D36" s="58"/>
      <c r="E36" s="1216"/>
      <c r="F36" s="1216"/>
      <c r="G36" s="1216"/>
      <c r="H36" s="1216"/>
      <c r="I36" s="1216"/>
      <c r="J36" s="1216"/>
      <c r="K36" s="1216"/>
      <c r="L36" s="1216"/>
      <c r="M36" s="1216"/>
      <c r="N36" s="1216"/>
      <c r="O36" s="1216"/>
      <c r="P36" s="1216"/>
      <c r="Q36" s="1216"/>
      <c r="R36" s="1216"/>
      <c r="S36" s="1216"/>
      <c r="T36" s="1216"/>
      <c r="U36" s="1216"/>
      <c r="V36" s="1216"/>
      <c r="W36" s="1216"/>
      <c r="X36" s="1216"/>
      <c r="Y36" s="56"/>
    </row>
    <row r="37" spans="1:25" ht="9.75" hidden="1" customHeight="1">
      <c r="A37" s="40"/>
      <c r="B37" s="75"/>
      <c r="C37" s="74"/>
      <c r="D37" s="58"/>
      <c r="E37" s="1216"/>
      <c r="F37" s="1216"/>
      <c r="G37" s="1216"/>
      <c r="H37" s="1216"/>
      <c r="I37" s="1216"/>
      <c r="J37" s="1216"/>
      <c r="K37" s="1216"/>
      <c r="L37" s="1216"/>
      <c r="M37" s="1216"/>
      <c r="N37" s="1216"/>
      <c r="O37" s="1216"/>
      <c r="P37" s="1216"/>
      <c r="Q37" s="1216"/>
      <c r="R37" s="1216"/>
      <c r="S37" s="1216"/>
      <c r="T37" s="1216"/>
      <c r="U37" s="1216"/>
      <c r="V37" s="1216"/>
      <c r="W37" s="1216"/>
      <c r="X37" s="1216"/>
      <c r="Y37" s="56"/>
    </row>
    <row r="38" spans="1:25" ht="51" hidden="1" customHeight="1">
      <c r="A38" s="40"/>
      <c r="B38" s="75"/>
      <c r="C38" s="74"/>
      <c r="D38" s="58"/>
      <c r="E38" s="1216"/>
      <c r="F38" s="1216"/>
      <c r="G38" s="1216"/>
      <c r="H38" s="1216"/>
      <c r="I38" s="1216"/>
      <c r="J38" s="1216"/>
      <c r="K38" s="1216"/>
      <c r="L38" s="1216"/>
      <c r="M38" s="1216"/>
      <c r="N38" s="1216"/>
      <c r="O38" s="1216"/>
      <c r="P38" s="1216"/>
      <c r="Q38" s="1216"/>
      <c r="R38" s="1216"/>
      <c r="S38" s="1216"/>
      <c r="T38" s="1216"/>
      <c r="U38" s="1216"/>
      <c r="V38" s="1216"/>
      <c r="W38" s="1216"/>
      <c r="X38" s="1216"/>
      <c r="Y38" s="56"/>
    </row>
    <row r="39" spans="1:25" ht="15" hidden="1" customHeight="1">
      <c r="A39" s="40"/>
      <c r="B39" s="75"/>
      <c r="C39" s="74"/>
      <c r="D39" s="58"/>
      <c r="E39" s="1216"/>
      <c r="F39" s="1216"/>
      <c r="G39" s="1216"/>
      <c r="H39" s="1216"/>
      <c r="I39" s="1216"/>
      <c r="J39" s="1216"/>
      <c r="K39" s="1216"/>
      <c r="L39" s="1216"/>
      <c r="M39" s="1216"/>
      <c r="N39" s="1216"/>
      <c r="O39" s="1216"/>
      <c r="P39" s="1216"/>
      <c r="Q39" s="1216"/>
      <c r="R39" s="1216"/>
      <c r="S39" s="1216"/>
      <c r="T39" s="1216"/>
      <c r="U39" s="1216"/>
      <c r="V39" s="1216"/>
      <c r="W39" s="1216"/>
      <c r="X39" s="1216"/>
      <c r="Y39" s="56"/>
    </row>
    <row r="40" spans="1:25" ht="12" hidden="1" customHeight="1">
      <c r="A40" s="40"/>
      <c r="B40" s="75"/>
      <c r="C40" s="74"/>
      <c r="D40" s="58"/>
      <c r="E40" s="1202"/>
      <c r="F40" s="1203"/>
      <c r="G40" s="1203"/>
      <c r="H40" s="1203"/>
      <c r="I40" s="1203"/>
      <c r="J40" s="1203"/>
      <c r="K40" s="1203"/>
      <c r="L40" s="1203"/>
      <c r="M40" s="1203"/>
      <c r="N40" s="1203"/>
      <c r="O40" s="1203"/>
      <c r="P40" s="1203"/>
      <c r="Q40" s="1203"/>
      <c r="R40" s="1203"/>
      <c r="S40" s="1203"/>
      <c r="T40" s="1203"/>
      <c r="U40" s="1203"/>
      <c r="V40" s="1203"/>
      <c r="W40" s="1203"/>
      <c r="X40" s="1203"/>
      <c r="Y40" s="56"/>
    </row>
    <row r="41" spans="1:25" ht="38.25" hidden="1" customHeight="1">
      <c r="A41" s="40"/>
      <c r="B41" s="75"/>
      <c r="C41" s="74"/>
      <c r="D41" s="58"/>
      <c r="E41" s="1216"/>
      <c r="F41" s="1216"/>
      <c r="G41" s="1216"/>
      <c r="H41" s="1216"/>
      <c r="I41" s="1216"/>
      <c r="J41" s="1216"/>
      <c r="K41" s="1216"/>
      <c r="L41" s="1216"/>
      <c r="M41" s="1216"/>
      <c r="N41" s="1216"/>
      <c r="O41" s="1216"/>
      <c r="P41" s="1216"/>
      <c r="Q41" s="1216"/>
      <c r="R41" s="1216"/>
      <c r="S41" s="1216"/>
      <c r="T41" s="1216"/>
      <c r="U41" s="1216"/>
      <c r="V41" s="1216"/>
      <c r="W41" s="1216"/>
      <c r="X41" s="1216"/>
      <c r="Y41" s="56"/>
    </row>
    <row r="42" spans="1:25" ht="15" hidden="1">
      <c r="A42" s="40"/>
      <c r="B42" s="75"/>
      <c r="C42" s="74"/>
      <c r="D42" s="58"/>
      <c r="E42" s="1216"/>
      <c r="F42" s="1216"/>
      <c r="G42" s="1216"/>
      <c r="H42" s="1216"/>
      <c r="I42" s="1216"/>
      <c r="J42" s="1216"/>
      <c r="K42" s="1216"/>
      <c r="L42" s="1216"/>
      <c r="M42" s="1216"/>
      <c r="N42" s="1216"/>
      <c r="O42" s="1216"/>
      <c r="P42" s="1216"/>
      <c r="Q42" s="1216"/>
      <c r="R42" s="1216"/>
      <c r="S42" s="1216"/>
      <c r="T42" s="1216"/>
      <c r="U42" s="1216"/>
      <c r="V42" s="1216"/>
      <c r="W42" s="1216"/>
      <c r="X42" s="1216"/>
      <c r="Y42" s="56"/>
    </row>
    <row r="43" spans="1:25" ht="15" hidden="1">
      <c r="A43" s="40"/>
      <c r="B43" s="75"/>
      <c r="C43" s="74"/>
      <c r="D43" s="58"/>
      <c r="E43" s="1216"/>
      <c r="F43" s="1216"/>
      <c r="G43" s="1216"/>
      <c r="H43" s="1216"/>
      <c r="I43" s="1216"/>
      <c r="J43" s="1216"/>
      <c r="K43" s="1216"/>
      <c r="L43" s="1216"/>
      <c r="M43" s="1216"/>
      <c r="N43" s="1216"/>
      <c r="O43" s="1216"/>
      <c r="P43" s="1216"/>
      <c r="Q43" s="1216"/>
      <c r="R43" s="1216"/>
      <c r="S43" s="1216"/>
      <c r="T43" s="1216"/>
      <c r="U43" s="1216"/>
      <c r="V43" s="1216"/>
      <c r="W43" s="1216"/>
      <c r="X43" s="1216"/>
      <c r="Y43" s="56"/>
    </row>
    <row r="44" spans="1:25" ht="33.75" hidden="1" customHeight="1">
      <c r="A44" s="40"/>
      <c r="B44" s="75"/>
      <c r="C44" s="74"/>
      <c r="D44" s="63"/>
      <c r="E44" s="1216"/>
      <c r="F44" s="1216"/>
      <c r="G44" s="1216"/>
      <c r="H44" s="1216"/>
      <c r="I44" s="1216"/>
      <c r="J44" s="1216"/>
      <c r="K44" s="1216"/>
      <c r="L44" s="1216"/>
      <c r="M44" s="1216"/>
      <c r="N44" s="1216"/>
      <c r="O44" s="1216"/>
      <c r="P44" s="1216"/>
      <c r="Q44" s="1216"/>
      <c r="R44" s="1216"/>
      <c r="S44" s="1216"/>
      <c r="T44" s="1216"/>
      <c r="U44" s="1216"/>
      <c r="V44" s="1216"/>
      <c r="W44" s="1216"/>
      <c r="X44" s="1216"/>
      <c r="Y44" s="56"/>
    </row>
    <row r="45" spans="1:25" ht="15" hidden="1">
      <c r="A45" s="40"/>
      <c r="B45" s="75"/>
      <c r="C45" s="74"/>
      <c r="D45" s="63"/>
      <c r="E45" s="1216"/>
      <c r="F45" s="1216"/>
      <c r="G45" s="1216"/>
      <c r="H45" s="1216"/>
      <c r="I45" s="1216"/>
      <c r="J45" s="1216"/>
      <c r="K45" s="1216"/>
      <c r="L45" s="1216"/>
      <c r="M45" s="1216"/>
      <c r="N45" s="1216"/>
      <c r="O45" s="1216"/>
      <c r="P45" s="1216"/>
      <c r="Q45" s="1216"/>
      <c r="R45" s="1216"/>
      <c r="S45" s="1216"/>
      <c r="T45" s="1216"/>
      <c r="U45" s="1216"/>
      <c r="V45" s="1216"/>
      <c r="W45" s="1216"/>
      <c r="X45" s="1216"/>
      <c r="Y45" s="56"/>
    </row>
    <row r="46" spans="1:25" ht="24" hidden="1" customHeight="1">
      <c r="A46" s="40"/>
      <c r="B46" s="75"/>
      <c r="C46" s="74"/>
      <c r="D46" s="58"/>
      <c r="E46" s="1204" t="s">
        <v>235</v>
      </c>
      <c r="F46" s="1204"/>
      <c r="G46" s="1204"/>
      <c r="H46" s="1204"/>
      <c r="I46" s="1204"/>
      <c r="J46" s="1204"/>
      <c r="K46" s="1204"/>
      <c r="L46" s="1204"/>
      <c r="M46" s="1204"/>
      <c r="N46" s="1204"/>
      <c r="O46" s="1204"/>
      <c r="P46" s="1204"/>
      <c r="Q46" s="1204"/>
      <c r="R46" s="1204"/>
      <c r="S46" s="1204"/>
      <c r="T46" s="1204"/>
      <c r="U46" s="1204"/>
      <c r="V46" s="1204"/>
      <c r="W46" s="1204"/>
      <c r="X46" s="1204"/>
      <c r="Y46" s="56"/>
    </row>
    <row r="47" spans="1:25" ht="37.5" hidden="1" customHeight="1">
      <c r="A47" s="40"/>
      <c r="B47" s="75"/>
      <c r="C47" s="74"/>
      <c r="D47" s="58"/>
      <c r="E47" s="1204"/>
      <c r="F47" s="1204"/>
      <c r="G47" s="1204"/>
      <c r="H47" s="1204"/>
      <c r="I47" s="1204"/>
      <c r="J47" s="1204"/>
      <c r="K47" s="1204"/>
      <c r="L47" s="1204"/>
      <c r="M47" s="1204"/>
      <c r="N47" s="1204"/>
      <c r="O47" s="1204"/>
      <c r="P47" s="1204"/>
      <c r="Q47" s="1204"/>
      <c r="R47" s="1204"/>
      <c r="S47" s="1204"/>
      <c r="T47" s="1204"/>
      <c r="U47" s="1204"/>
      <c r="V47" s="1204"/>
      <c r="W47" s="1204"/>
      <c r="X47" s="1204"/>
      <c r="Y47" s="56"/>
    </row>
    <row r="48" spans="1:25" ht="24" hidden="1" customHeight="1">
      <c r="A48" s="40"/>
      <c r="B48" s="75"/>
      <c r="C48" s="74"/>
      <c r="D48" s="58"/>
      <c r="E48" s="1204"/>
      <c r="F48" s="1204"/>
      <c r="G48" s="1204"/>
      <c r="H48" s="1204"/>
      <c r="I48" s="1204"/>
      <c r="J48" s="1204"/>
      <c r="K48" s="1204"/>
      <c r="L48" s="1204"/>
      <c r="M48" s="1204"/>
      <c r="N48" s="1204"/>
      <c r="O48" s="1204"/>
      <c r="P48" s="1204"/>
      <c r="Q48" s="1204"/>
      <c r="R48" s="1204"/>
      <c r="S48" s="1204"/>
      <c r="T48" s="1204"/>
      <c r="U48" s="1204"/>
      <c r="V48" s="1204"/>
      <c r="W48" s="1204"/>
      <c r="X48" s="1204"/>
      <c r="Y48" s="56"/>
    </row>
    <row r="49" spans="1:25" ht="51" hidden="1" customHeight="1">
      <c r="A49" s="40"/>
      <c r="B49" s="75"/>
      <c r="C49" s="74"/>
      <c r="D49" s="58"/>
      <c r="E49" s="1204"/>
      <c r="F49" s="1204"/>
      <c r="G49" s="1204"/>
      <c r="H49" s="1204"/>
      <c r="I49" s="1204"/>
      <c r="J49" s="1204"/>
      <c r="K49" s="1204"/>
      <c r="L49" s="1204"/>
      <c r="M49" s="1204"/>
      <c r="N49" s="1204"/>
      <c r="O49" s="1204"/>
      <c r="P49" s="1204"/>
      <c r="Q49" s="1204"/>
      <c r="R49" s="1204"/>
      <c r="S49" s="1204"/>
      <c r="T49" s="1204"/>
      <c r="U49" s="1204"/>
      <c r="V49" s="1204"/>
      <c r="W49" s="1204"/>
      <c r="X49" s="1204"/>
      <c r="Y49" s="56"/>
    </row>
    <row r="50" spans="1:25" ht="15" hidden="1">
      <c r="A50" s="40"/>
      <c r="B50" s="75"/>
      <c r="C50" s="74"/>
      <c r="D50" s="58"/>
      <c r="E50" s="1204"/>
      <c r="F50" s="1204"/>
      <c r="G50" s="1204"/>
      <c r="H50" s="1204"/>
      <c r="I50" s="1204"/>
      <c r="J50" s="1204"/>
      <c r="K50" s="1204"/>
      <c r="L50" s="1204"/>
      <c r="M50" s="1204"/>
      <c r="N50" s="1204"/>
      <c r="O50" s="1204"/>
      <c r="P50" s="1204"/>
      <c r="Q50" s="1204"/>
      <c r="R50" s="1204"/>
      <c r="S50" s="1204"/>
      <c r="T50" s="1204"/>
      <c r="U50" s="1204"/>
      <c r="V50" s="1204"/>
      <c r="W50" s="1204"/>
      <c r="X50" s="1204"/>
      <c r="Y50" s="56"/>
    </row>
    <row r="51" spans="1:25" ht="15" hidden="1">
      <c r="A51" s="40"/>
      <c r="B51" s="75"/>
      <c r="C51" s="74"/>
      <c r="D51" s="58"/>
      <c r="E51" s="1204"/>
      <c r="F51" s="1204"/>
      <c r="G51" s="1204"/>
      <c r="H51" s="1204"/>
      <c r="I51" s="1204"/>
      <c r="J51" s="1204"/>
      <c r="K51" s="1204"/>
      <c r="L51" s="1204"/>
      <c r="M51" s="1204"/>
      <c r="N51" s="1204"/>
      <c r="O51" s="1204"/>
      <c r="P51" s="1204"/>
      <c r="Q51" s="1204"/>
      <c r="R51" s="1204"/>
      <c r="S51" s="1204"/>
      <c r="T51" s="1204"/>
      <c r="U51" s="1204"/>
      <c r="V51" s="1204"/>
      <c r="W51" s="1204"/>
      <c r="X51" s="1204"/>
      <c r="Y51" s="56"/>
    </row>
    <row r="52" spans="1:25" ht="15" hidden="1">
      <c r="A52" s="40"/>
      <c r="B52" s="75"/>
      <c r="C52" s="74"/>
      <c r="D52" s="58"/>
      <c r="E52" s="1204"/>
      <c r="F52" s="1204"/>
      <c r="G52" s="1204"/>
      <c r="H52" s="1204"/>
      <c r="I52" s="1204"/>
      <c r="J52" s="1204"/>
      <c r="K52" s="1204"/>
      <c r="L52" s="1204"/>
      <c r="M52" s="1204"/>
      <c r="N52" s="1204"/>
      <c r="O52" s="1204"/>
      <c r="P52" s="1204"/>
      <c r="Q52" s="1204"/>
      <c r="R52" s="1204"/>
      <c r="S52" s="1204"/>
      <c r="T52" s="1204"/>
      <c r="U52" s="1204"/>
      <c r="V52" s="1204"/>
      <c r="W52" s="1204"/>
      <c r="X52" s="1204"/>
      <c r="Y52" s="56"/>
    </row>
    <row r="53" spans="1:25" ht="15" hidden="1">
      <c r="A53" s="40"/>
      <c r="B53" s="75"/>
      <c r="C53" s="74"/>
      <c r="D53" s="58"/>
      <c r="E53" s="1204"/>
      <c r="F53" s="1204"/>
      <c r="G53" s="1204"/>
      <c r="H53" s="1204"/>
      <c r="I53" s="1204"/>
      <c r="J53" s="1204"/>
      <c r="K53" s="1204"/>
      <c r="L53" s="1204"/>
      <c r="M53" s="1204"/>
      <c r="N53" s="1204"/>
      <c r="O53" s="1204"/>
      <c r="P53" s="1204"/>
      <c r="Q53" s="1204"/>
      <c r="R53" s="1204"/>
      <c r="S53" s="1204"/>
      <c r="T53" s="1204"/>
      <c r="U53" s="1204"/>
      <c r="V53" s="1204"/>
      <c r="W53" s="1204"/>
      <c r="X53" s="1204"/>
      <c r="Y53" s="56"/>
    </row>
    <row r="54" spans="1:25" ht="15" hidden="1">
      <c r="A54" s="40"/>
      <c r="B54" s="75"/>
      <c r="C54" s="74"/>
      <c r="D54" s="58"/>
      <c r="E54" s="1204"/>
      <c r="F54" s="1204"/>
      <c r="G54" s="1204"/>
      <c r="H54" s="1204"/>
      <c r="I54" s="1204"/>
      <c r="J54" s="1204"/>
      <c r="K54" s="1204"/>
      <c r="L54" s="1204"/>
      <c r="M54" s="1204"/>
      <c r="N54" s="1204"/>
      <c r="O54" s="1204"/>
      <c r="P54" s="1204"/>
      <c r="Q54" s="1204"/>
      <c r="R54" s="1204"/>
      <c r="S54" s="1204"/>
      <c r="T54" s="1204"/>
      <c r="U54" s="1204"/>
      <c r="V54" s="1204"/>
      <c r="W54" s="1204"/>
      <c r="X54" s="1204"/>
      <c r="Y54" s="56"/>
    </row>
    <row r="55" spans="1:25" ht="15" hidden="1">
      <c r="A55" s="40"/>
      <c r="B55" s="75"/>
      <c r="C55" s="74"/>
      <c r="D55" s="58"/>
      <c r="E55" s="1204"/>
      <c r="F55" s="1204"/>
      <c r="G55" s="1204"/>
      <c r="H55" s="1204"/>
      <c r="I55" s="1204"/>
      <c r="J55" s="1204"/>
      <c r="K55" s="1204"/>
      <c r="L55" s="1204"/>
      <c r="M55" s="1204"/>
      <c r="N55" s="1204"/>
      <c r="O55" s="1204"/>
      <c r="P55" s="1204"/>
      <c r="Q55" s="1204"/>
      <c r="R55" s="1204"/>
      <c r="S55" s="1204"/>
      <c r="T55" s="1204"/>
      <c r="U55" s="1204"/>
      <c r="V55" s="1204"/>
      <c r="W55" s="1204"/>
      <c r="X55" s="1204"/>
      <c r="Y55" s="56"/>
    </row>
    <row r="56" spans="1:25" ht="25.5" hidden="1" customHeight="1">
      <c r="A56" s="40"/>
      <c r="B56" s="75"/>
      <c r="C56" s="74"/>
      <c r="D56" s="63"/>
      <c r="E56" s="1204"/>
      <c r="F56" s="1204"/>
      <c r="G56" s="1204"/>
      <c r="H56" s="1204"/>
      <c r="I56" s="1204"/>
      <c r="J56" s="1204"/>
      <c r="K56" s="1204"/>
      <c r="L56" s="1204"/>
      <c r="M56" s="1204"/>
      <c r="N56" s="1204"/>
      <c r="O56" s="1204"/>
      <c r="P56" s="1204"/>
      <c r="Q56" s="1204"/>
      <c r="R56" s="1204"/>
      <c r="S56" s="1204"/>
      <c r="T56" s="1204"/>
      <c r="U56" s="1204"/>
      <c r="V56" s="1204"/>
      <c r="W56" s="1204"/>
      <c r="X56" s="1204"/>
      <c r="Y56" s="56"/>
    </row>
    <row r="57" spans="1:25" ht="15" hidden="1">
      <c r="A57" s="40"/>
      <c r="B57" s="75"/>
      <c r="C57" s="74"/>
      <c r="D57" s="63"/>
      <c r="E57" s="1204"/>
      <c r="F57" s="1204"/>
      <c r="G57" s="1204"/>
      <c r="H57" s="1204"/>
      <c r="I57" s="1204"/>
      <c r="J57" s="1204"/>
      <c r="K57" s="1204"/>
      <c r="L57" s="1204"/>
      <c r="M57" s="1204"/>
      <c r="N57" s="1204"/>
      <c r="O57" s="1204"/>
      <c r="P57" s="1204"/>
      <c r="Q57" s="1204"/>
      <c r="R57" s="1204"/>
      <c r="S57" s="1204"/>
      <c r="T57" s="1204"/>
      <c r="U57" s="1204"/>
      <c r="V57" s="1204"/>
      <c r="W57" s="1204"/>
      <c r="X57" s="1204"/>
      <c r="Y57" s="56"/>
    </row>
    <row r="58" spans="1:25" ht="15" hidden="1" customHeight="1">
      <c r="A58" s="40"/>
      <c r="B58" s="75"/>
      <c r="C58" s="74"/>
      <c r="D58" s="58"/>
      <c r="E58" s="1205" t="s">
        <v>393</v>
      </c>
      <c r="F58" s="1205"/>
      <c r="G58" s="1205"/>
      <c r="H58" s="1205"/>
      <c r="I58" s="1205"/>
      <c r="J58" s="1205"/>
      <c r="K58" s="1205"/>
      <c r="L58" s="1205"/>
      <c r="M58" s="1205"/>
      <c r="N58" s="1205"/>
      <c r="O58" s="1205"/>
      <c r="P58" s="1205"/>
      <c r="Q58" s="1205"/>
      <c r="R58" s="1205"/>
      <c r="S58" s="1205"/>
      <c r="T58" s="1205"/>
      <c r="U58" s="1205"/>
      <c r="V58" s="223"/>
      <c r="W58" s="223"/>
      <c r="X58" s="223"/>
      <c r="Y58" s="56"/>
    </row>
    <row r="59" spans="1:25" ht="15" hidden="1" customHeight="1">
      <c r="A59" s="40"/>
      <c r="B59" s="75"/>
      <c r="C59" s="74"/>
      <c r="D59" s="58"/>
      <c r="E59" s="1207"/>
      <c r="F59" s="1207"/>
      <c r="G59" s="1207"/>
      <c r="H59" s="1202"/>
      <c r="I59" s="1203"/>
      <c r="J59" s="1203"/>
      <c r="K59" s="1203"/>
      <c r="L59" s="1203"/>
      <c r="M59" s="1203"/>
      <c r="N59" s="1203"/>
      <c r="O59" s="1203"/>
      <c r="P59" s="1203"/>
      <c r="Q59" s="1203"/>
      <c r="R59" s="1203"/>
      <c r="S59" s="1203"/>
      <c r="T59" s="1203"/>
      <c r="U59" s="1203"/>
      <c r="V59" s="1203"/>
      <c r="W59" s="1203"/>
      <c r="X59" s="1203"/>
      <c r="Y59" s="56"/>
    </row>
    <row r="60" spans="1:25" ht="15" hidden="1" customHeight="1">
      <c r="A60" s="40"/>
      <c r="B60" s="75"/>
      <c r="C60" s="74"/>
      <c r="D60" s="58"/>
      <c r="E60" s="1206"/>
      <c r="F60" s="1206"/>
      <c r="G60" s="1206"/>
      <c r="H60" s="1201"/>
      <c r="I60" s="1201"/>
      <c r="J60" s="1201"/>
      <c r="K60" s="1201"/>
      <c r="L60" s="1201"/>
      <c r="M60" s="1201"/>
      <c r="N60" s="1201"/>
      <c r="O60" s="1201"/>
      <c r="P60" s="1201"/>
      <c r="Q60" s="1201"/>
      <c r="R60" s="1201"/>
      <c r="S60" s="1201"/>
      <c r="T60" s="1201"/>
      <c r="U60" s="1201"/>
      <c r="V60" s="1201"/>
      <c r="W60" s="1201"/>
      <c r="X60" s="1201"/>
      <c r="Y60" s="56"/>
    </row>
    <row r="61" spans="1:25" ht="15" hidden="1">
      <c r="A61" s="40"/>
      <c r="B61" s="75"/>
      <c r="C61" s="74"/>
      <c r="D61" s="58"/>
      <c r="E61" s="67"/>
      <c r="F61" s="65"/>
      <c r="G61" s="66"/>
      <c r="H61" s="1201"/>
      <c r="I61" s="1201"/>
      <c r="J61" s="1201"/>
      <c r="K61" s="1201"/>
      <c r="L61" s="1201"/>
      <c r="M61" s="1201"/>
      <c r="N61" s="1201"/>
      <c r="O61" s="1201"/>
      <c r="P61" s="1201"/>
      <c r="Q61" s="1201"/>
      <c r="R61" s="1201"/>
      <c r="S61" s="1201"/>
      <c r="T61" s="1201"/>
      <c r="U61" s="1201"/>
      <c r="V61" s="1201"/>
      <c r="W61" s="1201"/>
      <c r="X61" s="1201"/>
      <c r="Y61" s="56"/>
    </row>
    <row r="62" spans="1:25" ht="27.75" hidden="1" customHeight="1">
      <c r="A62" s="40"/>
      <c r="B62" s="75"/>
      <c r="C62" s="74"/>
      <c r="D62" s="58"/>
      <c r="E62" s="57"/>
      <c r="F62" s="57"/>
      <c r="G62" s="57"/>
      <c r="H62" s="57"/>
      <c r="I62" s="57"/>
      <c r="J62" s="57"/>
      <c r="K62" s="57"/>
      <c r="L62" s="57"/>
      <c r="M62" s="57"/>
      <c r="N62" s="57"/>
      <c r="O62" s="57"/>
      <c r="P62" s="57"/>
      <c r="Q62" s="57"/>
      <c r="R62" s="57"/>
      <c r="S62" s="57"/>
      <c r="T62" s="57"/>
      <c r="U62" s="57"/>
      <c r="V62" s="57"/>
      <c r="W62" s="57"/>
      <c r="X62" s="57"/>
      <c r="Y62" s="56"/>
    </row>
    <row r="63" spans="1:25" ht="15" hidden="1">
      <c r="A63" s="40"/>
      <c r="B63" s="75"/>
      <c r="C63" s="74"/>
      <c r="D63" s="58"/>
      <c r="E63" s="57"/>
      <c r="F63" s="57"/>
      <c r="G63" s="57"/>
      <c r="H63" s="57"/>
      <c r="I63" s="57"/>
      <c r="J63" s="57"/>
      <c r="K63" s="57"/>
      <c r="L63" s="57"/>
      <c r="M63" s="57"/>
      <c r="N63" s="57"/>
      <c r="O63" s="57"/>
      <c r="P63" s="57"/>
      <c r="Q63" s="57"/>
      <c r="R63" s="57"/>
      <c r="S63" s="57"/>
      <c r="T63" s="57"/>
      <c r="U63" s="57"/>
      <c r="V63" s="57"/>
      <c r="W63" s="57"/>
      <c r="X63" s="57"/>
      <c r="Y63" s="56"/>
    </row>
    <row r="64" spans="1:25" ht="15" hidden="1">
      <c r="A64" s="40"/>
      <c r="B64" s="75"/>
      <c r="C64" s="74"/>
      <c r="D64" s="58"/>
      <c r="E64" s="57"/>
      <c r="F64" s="57"/>
      <c r="G64" s="57"/>
      <c r="H64" s="57"/>
      <c r="I64" s="57"/>
      <c r="J64" s="57"/>
      <c r="K64" s="57"/>
      <c r="L64" s="57"/>
      <c r="M64" s="57"/>
      <c r="N64" s="57"/>
      <c r="O64" s="57"/>
      <c r="P64" s="57"/>
      <c r="Q64" s="57"/>
      <c r="R64" s="57"/>
      <c r="S64" s="57"/>
      <c r="T64" s="57"/>
      <c r="U64" s="57"/>
      <c r="V64" s="57"/>
      <c r="W64" s="57"/>
      <c r="X64" s="57"/>
      <c r="Y64" s="56"/>
    </row>
    <row r="65" spans="1:25" ht="15" hidden="1">
      <c r="A65" s="40"/>
      <c r="B65" s="75"/>
      <c r="C65" s="74"/>
      <c r="D65" s="58"/>
      <c r="E65" s="57"/>
      <c r="F65" s="57"/>
      <c r="G65" s="57"/>
      <c r="H65" s="57"/>
      <c r="I65" s="57"/>
      <c r="J65" s="57"/>
      <c r="K65" s="57"/>
      <c r="L65" s="57"/>
      <c r="M65" s="57"/>
      <c r="N65" s="57"/>
      <c r="O65" s="57"/>
      <c r="P65" s="57"/>
      <c r="Q65" s="57"/>
      <c r="R65" s="57"/>
      <c r="S65" s="57"/>
      <c r="T65" s="57"/>
      <c r="U65" s="57"/>
      <c r="V65" s="57"/>
      <c r="W65" s="57"/>
      <c r="X65" s="57"/>
      <c r="Y65" s="56"/>
    </row>
    <row r="66" spans="1:25" ht="15" hidden="1">
      <c r="A66" s="40"/>
      <c r="B66" s="75"/>
      <c r="C66" s="74"/>
      <c r="D66" s="58"/>
      <c r="E66" s="57"/>
      <c r="F66" s="57"/>
      <c r="G66" s="57"/>
      <c r="H66" s="57"/>
      <c r="I66" s="57"/>
      <c r="J66" s="57"/>
      <c r="K66" s="57"/>
      <c r="L66" s="57"/>
      <c r="M66" s="57"/>
      <c r="N66" s="57"/>
      <c r="O66" s="57"/>
      <c r="P66" s="57"/>
      <c r="Q66" s="57"/>
      <c r="R66" s="57"/>
      <c r="S66" s="57"/>
      <c r="T66" s="57"/>
      <c r="U66" s="57"/>
      <c r="V66" s="57"/>
      <c r="W66" s="57"/>
      <c r="X66" s="57"/>
      <c r="Y66" s="56"/>
    </row>
    <row r="67" spans="1:25" ht="15" hidden="1">
      <c r="A67" s="40"/>
      <c r="B67" s="75"/>
      <c r="C67" s="74"/>
      <c r="D67" s="58"/>
      <c r="E67" s="57"/>
      <c r="F67" s="57"/>
      <c r="G67" s="57"/>
      <c r="H67" s="57"/>
      <c r="I67" s="57"/>
      <c r="J67" s="57"/>
      <c r="K67" s="57"/>
      <c r="L67" s="57"/>
      <c r="M67" s="57"/>
      <c r="N67" s="57"/>
      <c r="O67" s="57"/>
      <c r="P67" s="57"/>
      <c r="Q67" s="57"/>
      <c r="R67" s="57"/>
      <c r="S67" s="57"/>
      <c r="T67" s="57"/>
      <c r="U67" s="57"/>
      <c r="V67" s="57"/>
      <c r="W67" s="57"/>
      <c r="X67" s="57"/>
      <c r="Y67" s="56"/>
    </row>
    <row r="68" spans="1:25" ht="89.25" hidden="1" customHeight="1">
      <c r="A68" s="40"/>
      <c r="B68" s="75"/>
      <c r="C68" s="74"/>
      <c r="D68" s="63"/>
      <c r="E68" s="62"/>
      <c r="F68" s="62"/>
      <c r="G68" s="62"/>
      <c r="H68" s="62"/>
      <c r="I68" s="62"/>
      <c r="J68" s="62"/>
      <c r="K68" s="62"/>
      <c r="L68" s="62"/>
      <c r="M68" s="62"/>
      <c r="N68" s="62"/>
      <c r="O68" s="62"/>
      <c r="P68" s="62"/>
      <c r="Q68" s="62"/>
      <c r="R68" s="62"/>
      <c r="S68" s="62"/>
      <c r="T68" s="62"/>
      <c r="U68" s="62"/>
      <c r="V68" s="62"/>
      <c r="W68" s="62"/>
      <c r="X68" s="62"/>
      <c r="Y68" s="56"/>
    </row>
    <row r="69" spans="1:25" ht="15" hidden="1">
      <c r="A69" s="40"/>
      <c r="B69" s="75"/>
      <c r="C69" s="74"/>
      <c r="D69" s="63"/>
      <c r="E69" s="62"/>
      <c r="F69" s="62"/>
      <c r="G69" s="62"/>
      <c r="H69" s="62"/>
      <c r="I69" s="62"/>
      <c r="J69" s="62"/>
      <c r="K69" s="62"/>
      <c r="L69" s="62"/>
      <c r="M69" s="62"/>
      <c r="N69" s="62"/>
      <c r="O69" s="62"/>
      <c r="P69" s="62"/>
      <c r="Q69" s="62"/>
      <c r="R69" s="62"/>
      <c r="S69" s="62"/>
      <c r="T69" s="62"/>
      <c r="U69" s="62"/>
      <c r="V69" s="62"/>
      <c r="W69" s="62"/>
      <c r="X69" s="62"/>
      <c r="Y69" s="56"/>
    </row>
    <row r="70" spans="1:25" ht="15" hidden="1">
      <c r="A70" s="40"/>
      <c r="B70" s="75"/>
      <c r="C70" s="74"/>
      <c r="D70" s="58"/>
      <c r="E70" s="1205" t="s">
        <v>394</v>
      </c>
      <c r="F70" s="1205"/>
      <c r="G70" s="1205"/>
      <c r="H70" s="1205"/>
      <c r="I70" s="1205"/>
      <c r="J70" s="1205"/>
      <c r="K70" s="1205"/>
      <c r="L70" s="1205"/>
      <c r="M70" s="1205"/>
      <c r="N70" s="1205"/>
      <c r="O70" s="1205"/>
      <c r="P70" s="1205"/>
      <c r="Q70" s="1205"/>
      <c r="R70" s="1205"/>
      <c r="S70" s="1205"/>
      <c r="T70" s="1205"/>
      <c r="U70" s="418"/>
      <c r="V70" s="418"/>
      <c r="W70" s="418"/>
      <c r="X70" s="418"/>
      <c r="Y70" s="56"/>
    </row>
    <row r="71" spans="1:25" ht="15" hidden="1">
      <c r="A71" s="40"/>
      <c r="B71" s="75"/>
      <c r="C71" s="74"/>
      <c r="D71" s="58"/>
      <c r="E71" s="1205" t="s">
        <v>564</v>
      </c>
      <c r="F71" s="1205"/>
      <c r="G71" s="1205"/>
      <c r="H71" s="1205"/>
      <c r="I71" s="1205"/>
      <c r="J71" s="1205"/>
      <c r="K71" s="1205"/>
      <c r="L71" s="1205"/>
      <c r="M71" s="1205"/>
      <c r="N71" s="1205"/>
      <c r="O71" s="1205"/>
      <c r="P71" s="1205"/>
      <c r="Q71" s="1205"/>
      <c r="R71" s="1205"/>
      <c r="S71" s="1205"/>
      <c r="T71" s="1205"/>
      <c r="U71" s="419"/>
      <c r="V71" s="419"/>
      <c r="W71" s="419"/>
      <c r="X71" s="419"/>
      <c r="Y71" s="56"/>
    </row>
    <row r="72" spans="1:25" ht="40.5" hidden="1" customHeight="1">
      <c r="A72" s="40"/>
      <c r="B72" s="75"/>
      <c r="C72" s="74"/>
      <c r="D72" s="58"/>
      <c r="E72" s="419"/>
      <c r="F72" s="419"/>
      <c r="G72" s="419"/>
      <c r="H72" s="419"/>
      <c r="I72" s="419"/>
      <c r="J72" s="419"/>
      <c r="K72" s="419"/>
      <c r="L72" s="419"/>
      <c r="M72" s="419"/>
      <c r="N72" s="419"/>
      <c r="O72" s="419"/>
      <c r="P72" s="419"/>
      <c r="Q72" s="419"/>
      <c r="R72" s="419"/>
      <c r="S72" s="419"/>
      <c r="T72" s="419"/>
      <c r="U72" s="419"/>
      <c r="V72" s="419"/>
      <c r="W72" s="419"/>
      <c r="X72" s="419"/>
      <c r="Y72" s="56"/>
    </row>
    <row r="73" spans="1:25" ht="63" hidden="1" customHeight="1">
      <c r="A73" s="40"/>
      <c r="B73" s="75"/>
      <c r="C73" s="74"/>
      <c r="D73" s="58"/>
      <c r="E73" s="419"/>
      <c r="F73" s="419"/>
      <c r="G73" s="419"/>
      <c r="H73" s="419"/>
      <c r="I73" s="419"/>
      <c r="J73" s="419"/>
      <c r="K73" s="419"/>
      <c r="L73" s="419"/>
      <c r="M73" s="419"/>
      <c r="N73" s="419"/>
      <c r="O73" s="419"/>
      <c r="P73" s="419"/>
      <c r="Q73" s="419"/>
      <c r="R73" s="419"/>
      <c r="S73" s="419"/>
      <c r="T73" s="419"/>
      <c r="U73" s="419"/>
      <c r="V73" s="419"/>
      <c r="W73" s="419"/>
      <c r="X73" s="419"/>
      <c r="Y73" s="56"/>
    </row>
    <row r="74" spans="1:25" ht="30" hidden="1" customHeight="1">
      <c r="A74" s="40"/>
      <c r="B74" s="75"/>
      <c r="C74" s="74"/>
      <c r="D74" s="58"/>
      <c r="E74" s="419"/>
      <c r="F74" s="419"/>
      <c r="G74" s="419"/>
      <c r="H74" s="419"/>
      <c r="I74" s="419"/>
      <c r="J74" s="419"/>
      <c r="K74" s="419"/>
      <c r="L74" s="419"/>
      <c r="M74" s="419"/>
      <c r="N74" s="419"/>
      <c r="O74" s="419"/>
      <c r="P74" s="419"/>
      <c r="Q74" s="419"/>
      <c r="R74" s="419"/>
      <c r="S74" s="419"/>
      <c r="T74" s="419"/>
      <c r="U74" s="419"/>
      <c r="V74" s="419"/>
      <c r="W74" s="419"/>
      <c r="X74" s="419"/>
      <c r="Y74" s="56"/>
    </row>
    <row r="75" spans="1:25" ht="30" hidden="1" customHeight="1">
      <c r="A75" s="40"/>
      <c r="B75" s="75"/>
      <c r="C75" s="74"/>
      <c r="D75" s="58"/>
      <c r="E75" s="419"/>
      <c r="F75" s="419"/>
      <c r="G75" s="419"/>
      <c r="H75" s="419"/>
      <c r="I75" s="419"/>
      <c r="J75" s="419"/>
      <c r="K75" s="419"/>
      <c r="L75" s="419"/>
      <c r="M75" s="419"/>
      <c r="N75" s="419"/>
      <c r="O75" s="419"/>
      <c r="P75" s="419"/>
      <c r="Q75" s="419"/>
      <c r="R75" s="419"/>
      <c r="S75" s="419"/>
      <c r="T75" s="419"/>
      <c r="U75" s="419"/>
      <c r="V75" s="419"/>
      <c r="W75" s="419"/>
      <c r="X75" s="419"/>
      <c r="Y75" s="56"/>
    </row>
    <row r="76" spans="1:25" ht="15" hidden="1">
      <c r="A76" s="40"/>
      <c r="B76" s="75"/>
      <c r="C76" s="74"/>
      <c r="D76" s="58"/>
      <c r="E76" s="419"/>
      <c r="F76" s="419"/>
      <c r="G76" s="419"/>
      <c r="H76" s="419"/>
      <c r="I76" s="419"/>
      <c r="J76" s="419"/>
      <c r="K76" s="419"/>
      <c r="L76" s="419"/>
      <c r="M76" s="419"/>
      <c r="N76" s="419"/>
      <c r="O76" s="419"/>
      <c r="P76" s="419"/>
      <c r="Q76" s="419"/>
      <c r="R76" s="419"/>
      <c r="S76" s="419"/>
      <c r="T76" s="419"/>
      <c r="U76" s="419"/>
      <c r="V76" s="419"/>
      <c r="W76" s="419"/>
      <c r="X76" s="419"/>
      <c r="Y76" s="56"/>
    </row>
    <row r="77" spans="1:25" ht="15" hidden="1">
      <c r="A77" s="40"/>
      <c r="B77" s="75"/>
      <c r="C77" s="74"/>
      <c r="D77" s="58"/>
      <c r="E77" s="419"/>
      <c r="F77" s="419"/>
      <c r="G77" s="419"/>
      <c r="H77" s="419"/>
      <c r="I77" s="419"/>
      <c r="J77" s="419"/>
      <c r="K77" s="419"/>
      <c r="L77" s="419"/>
      <c r="M77" s="419"/>
      <c r="N77" s="419"/>
      <c r="O77" s="419"/>
      <c r="P77" s="419"/>
      <c r="Q77" s="419"/>
      <c r="R77" s="419"/>
      <c r="S77" s="419"/>
      <c r="T77" s="419"/>
      <c r="U77" s="419"/>
      <c r="V77" s="419"/>
      <c r="W77" s="419"/>
      <c r="X77" s="419"/>
      <c r="Y77" s="56"/>
    </row>
    <row r="78" spans="1:25" ht="8.25" hidden="1" customHeight="1">
      <c r="A78" s="40"/>
      <c r="B78" s="75"/>
      <c r="C78" s="74"/>
      <c r="D78" s="58"/>
      <c r="E78" s="77"/>
      <c r="F78" s="77"/>
      <c r="G78" s="77"/>
      <c r="H78" s="77"/>
      <c r="I78" s="77"/>
      <c r="J78" s="77"/>
      <c r="K78" s="77"/>
      <c r="L78" s="77"/>
      <c r="M78" s="77"/>
      <c r="N78" s="77"/>
      <c r="O78" s="77"/>
      <c r="P78" s="77"/>
      <c r="Q78" s="77"/>
      <c r="R78" s="77"/>
      <c r="S78" s="77"/>
      <c r="T78" s="77"/>
      <c r="U78" s="77"/>
      <c r="V78" s="77"/>
      <c r="W78" s="77"/>
      <c r="X78" s="77"/>
      <c r="Y78" s="56"/>
    </row>
    <row r="79" spans="1:25" ht="21" hidden="1" customHeight="1">
      <c r="A79" s="40"/>
      <c r="B79" s="75"/>
      <c r="C79" s="74"/>
      <c r="D79" s="58"/>
      <c r="E79" s="420"/>
      <c r="F79" s="420"/>
      <c r="G79" s="420"/>
      <c r="H79" s="420"/>
      <c r="I79" s="420"/>
      <c r="J79" s="420"/>
      <c r="K79" s="420"/>
      <c r="L79" s="420"/>
      <c r="M79" s="420"/>
      <c r="N79" s="420"/>
      <c r="O79" s="420"/>
      <c r="P79" s="420"/>
      <c r="Q79" s="420"/>
      <c r="R79" s="420"/>
      <c r="S79" s="420"/>
      <c r="T79" s="420"/>
      <c r="U79" s="420"/>
      <c r="V79" s="420"/>
      <c r="W79" s="420"/>
      <c r="X79" s="420"/>
      <c r="Y79" s="56"/>
    </row>
    <row r="80" spans="1:25" ht="14.25" hidden="1" customHeight="1">
      <c r="A80" s="40"/>
      <c r="B80" s="75"/>
      <c r="C80" s="74"/>
      <c r="D80" s="58"/>
      <c r="E80" s="421"/>
      <c r="F80" s="421"/>
      <c r="G80" s="421"/>
      <c r="H80" s="421"/>
      <c r="Y80" s="56"/>
    </row>
    <row r="81" spans="1:25" ht="15" hidden="1">
      <c r="A81" s="40"/>
      <c r="B81" s="75"/>
      <c r="C81" s="74"/>
      <c r="D81" s="58"/>
      <c r="E81" s="1205" t="s">
        <v>393</v>
      </c>
      <c r="F81" s="1205"/>
      <c r="G81" s="1205"/>
      <c r="H81" s="1205"/>
      <c r="I81" s="1205"/>
      <c r="J81" s="1205"/>
      <c r="K81" s="1205"/>
      <c r="L81" s="1205"/>
      <c r="M81" s="1205"/>
      <c r="N81" s="1205"/>
      <c r="O81" s="1205"/>
      <c r="P81" s="1205"/>
      <c r="Q81" s="1205"/>
      <c r="R81" s="1205"/>
      <c r="S81" s="1205"/>
      <c r="T81" s="1205"/>
      <c r="U81" s="1205"/>
      <c r="V81" s="223"/>
      <c r="W81" s="223"/>
      <c r="X81" s="223"/>
      <c r="Y81" s="56"/>
    </row>
    <row r="82" spans="1:25" ht="15" hidden="1" customHeight="1">
      <c r="A82" s="40"/>
      <c r="B82" s="75"/>
      <c r="C82" s="74"/>
      <c r="D82" s="58"/>
      <c r="E82" s="1206"/>
      <c r="F82" s="1206"/>
      <c r="G82" s="1206"/>
      <c r="H82" s="1202"/>
      <c r="I82" s="1203"/>
      <c r="J82" s="1203"/>
      <c r="K82" s="1203"/>
      <c r="L82" s="1203"/>
      <c r="M82" s="1203"/>
      <c r="N82" s="1203"/>
      <c r="O82" s="1203"/>
      <c r="P82" s="1203"/>
      <c r="Q82" s="1203"/>
      <c r="R82" s="1203"/>
      <c r="S82" s="1203"/>
      <c r="T82" s="1203"/>
      <c r="U82" s="1203"/>
      <c r="V82" s="1203"/>
      <c r="W82" s="1203"/>
      <c r="X82" s="1203"/>
      <c r="Y82" s="56"/>
    </row>
    <row r="83" spans="1:25" ht="15" hidden="1" customHeight="1">
      <c r="A83" s="40"/>
      <c r="B83" s="75"/>
      <c r="C83" s="74"/>
      <c r="D83" s="58"/>
      <c r="Y83" s="56"/>
    </row>
    <row r="84" spans="1:25" ht="15" hidden="1" customHeight="1">
      <c r="A84" s="40"/>
      <c r="B84" s="75"/>
      <c r="C84" s="74"/>
      <c r="D84" s="58"/>
      <c r="E84" s="67"/>
      <c r="F84" s="65"/>
      <c r="G84" s="66"/>
      <c r="H84" s="1201"/>
      <c r="I84" s="1201"/>
      <c r="J84" s="1201"/>
      <c r="K84" s="1201"/>
      <c r="L84" s="1201"/>
      <c r="M84" s="1201"/>
      <c r="N84" s="1201"/>
      <c r="O84" s="1201"/>
      <c r="P84" s="1201"/>
      <c r="Q84" s="1201"/>
      <c r="R84" s="1201"/>
      <c r="S84" s="1201"/>
      <c r="T84" s="1201"/>
      <c r="U84" s="1201"/>
      <c r="V84" s="1201"/>
      <c r="W84" s="1201"/>
      <c r="X84" s="1201"/>
      <c r="Y84" s="56"/>
    </row>
    <row r="85" spans="1:25" ht="15" hidden="1">
      <c r="A85" s="40"/>
      <c r="B85" s="75"/>
      <c r="C85" s="74"/>
      <c r="D85" s="58"/>
      <c r="E85" s="57"/>
      <c r="F85" s="57"/>
      <c r="G85" s="57"/>
      <c r="H85" s="64"/>
      <c r="I85" s="64"/>
      <c r="J85" s="64"/>
      <c r="K85" s="64"/>
      <c r="L85" s="64"/>
      <c r="M85" s="64"/>
      <c r="N85" s="64"/>
      <c r="O85" s="64"/>
      <c r="P85" s="64"/>
      <c r="Q85" s="64"/>
      <c r="R85" s="64"/>
      <c r="S85" s="64"/>
      <c r="T85" s="64"/>
      <c r="U85" s="64"/>
      <c r="V85" s="64"/>
      <c r="W85" s="57"/>
      <c r="X85" s="57"/>
      <c r="Y85" s="56"/>
    </row>
    <row r="86" spans="1:25" ht="15" hidden="1">
      <c r="A86" s="40"/>
      <c r="B86" s="75"/>
      <c r="C86" s="74"/>
      <c r="D86" s="58"/>
      <c r="E86" s="57"/>
      <c r="F86" s="57"/>
      <c r="G86" s="57"/>
      <c r="H86" s="57"/>
      <c r="I86" s="57"/>
      <c r="J86" s="57"/>
      <c r="K86" s="57"/>
      <c r="L86" s="57"/>
      <c r="M86" s="57"/>
      <c r="N86" s="57"/>
      <c r="O86" s="57"/>
      <c r="P86" s="57"/>
      <c r="Q86" s="57"/>
      <c r="R86" s="57"/>
      <c r="S86" s="57"/>
      <c r="T86" s="57"/>
      <c r="U86" s="57"/>
      <c r="V86" s="57"/>
      <c r="W86" s="57"/>
      <c r="X86" s="57"/>
      <c r="Y86" s="56"/>
    </row>
    <row r="87" spans="1:25" ht="15" hidden="1">
      <c r="A87" s="40"/>
      <c r="B87" s="75"/>
      <c r="C87" s="74"/>
      <c r="D87" s="58"/>
      <c r="E87" s="57"/>
      <c r="F87" s="57"/>
      <c r="G87" s="57"/>
      <c r="H87" s="57"/>
      <c r="I87" s="57"/>
      <c r="J87" s="57"/>
      <c r="K87" s="57"/>
      <c r="L87" s="57"/>
      <c r="M87" s="57"/>
      <c r="N87" s="57"/>
      <c r="O87" s="57"/>
      <c r="P87" s="57"/>
      <c r="Q87" s="57"/>
      <c r="R87" s="57"/>
      <c r="S87" s="57"/>
      <c r="T87" s="57"/>
      <c r="U87" s="57"/>
      <c r="V87" s="57"/>
      <c r="W87" s="57"/>
      <c r="X87" s="57"/>
      <c r="Y87" s="56"/>
    </row>
    <row r="88" spans="1:25" ht="15" hidden="1">
      <c r="A88" s="40"/>
      <c r="B88" s="75"/>
      <c r="C88" s="74"/>
      <c r="D88" s="58"/>
      <c r="E88" s="57"/>
      <c r="F88" s="57"/>
      <c r="G88" s="57"/>
      <c r="H88" s="57"/>
      <c r="I88" s="57"/>
      <c r="J88" s="57"/>
      <c r="K88" s="57"/>
      <c r="L88" s="57"/>
      <c r="M88" s="57"/>
      <c r="N88" s="57"/>
      <c r="O88" s="57"/>
      <c r="P88" s="57"/>
      <c r="Q88" s="57"/>
      <c r="R88" s="57"/>
      <c r="S88" s="57"/>
      <c r="T88" s="57"/>
      <c r="U88" s="57"/>
      <c r="V88" s="57"/>
      <c r="W88" s="57"/>
      <c r="X88" s="57"/>
      <c r="Y88" s="56"/>
    </row>
    <row r="89" spans="1:25" ht="15" hidden="1">
      <c r="A89" s="40"/>
      <c r="B89" s="75"/>
      <c r="C89" s="74"/>
      <c r="D89" s="58"/>
      <c r="E89" s="57"/>
      <c r="F89" s="57"/>
      <c r="G89" s="57"/>
      <c r="H89" s="57"/>
      <c r="I89" s="57"/>
      <c r="J89" s="57"/>
      <c r="K89" s="57"/>
      <c r="L89" s="57"/>
      <c r="M89" s="57"/>
      <c r="N89" s="57"/>
      <c r="O89" s="57"/>
      <c r="P89" s="57"/>
      <c r="Q89" s="57"/>
      <c r="R89" s="57"/>
      <c r="S89" s="57"/>
      <c r="T89" s="57"/>
      <c r="U89" s="57"/>
      <c r="V89" s="57"/>
      <c r="W89" s="57"/>
      <c r="X89" s="57"/>
      <c r="Y89" s="56"/>
    </row>
    <row r="90" spans="1:25" ht="15" hidden="1">
      <c r="A90" s="40"/>
      <c r="B90" s="75"/>
      <c r="C90" s="74"/>
      <c r="D90" s="58"/>
      <c r="E90" s="57"/>
      <c r="F90" s="57"/>
      <c r="G90" s="57"/>
      <c r="H90" s="57"/>
      <c r="I90" s="57"/>
      <c r="J90" s="57"/>
      <c r="K90" s="57"/>
      <c r="L90" s="57"/>
      <c r="M90" s="57"/>
      <c r="N90" s="57"/>
      <c r="O90" s="57"/>
      <c r="P90" s="57"/>
      <c r="Q90" s="57"/>
      <c r="R90" s="57"/>
      <c r="S90" s="57"/>
      <c r="T90" s="57"/>
      <c r="U90" s="57"/>
      <c r="V90" s="57"/>
      <c r="W90" s="57"/>
      <c r="X90" s="57"/>
      <c r="Y90" s="56"/>
    </row>
    <row r="91" spans="1:25" ht="15" hidden="1">
      <c r="A91" s="40"/>
      <c r="B91" s="75"/>
      <c r="C91" s="74"/>
      <c r="D91" s="58"/>
      <c r="E91" s="57"/>
      <c r="F91" s="57"/>
      <c r="G91" s="57"/>
      <c r="H91" s="57"/>
      <c r="I91" s="57"/>
      <c r="J91" s="57"/>
      <c r="K91" s="57"/>
      <c r="L91" s="57"/>
      <c r="M91" s="57"/>
      <c r="N91" s="57"/>
      <c r="O91" s="57"/>
      <c r="P91" s="57"/>
      <c r="Q91" s="57"/>
      <c r="R91" s="57"/>
      <c r="S91" s="57"/>
      <c r="T91" s="57"/>
      <c r="U91" s="57"/>
      <c r="V91" s="57"/>
      <c r="W91" s="57"/>
      <c r="X91" s="57"/>
      <c r="Y91" s="56"/>
    </row>
    <row r="92" spans="1:25" ht="15" hidden="1">
      <c r="A92" s="40"/>
      <c r="B92" s="75"/>
      <c r="C92" s="74"/>
      <c r="D92" s="58"/>
      <c r="E92" s="57"/>
      <c r="F92" s="57"/>
      <c r="G92" s="57"/>
      <c r="H92" s="57"/>
      <c r="I92" s="57"/>
      <c r="J92" s="57"/>
      <c r="K92" s="57"/>
      <c r="L92" s="57"/>
      <c r="M92" s="57"/>
      <c r="N92" s="57"/>
      <c r="O92" s="57"/>
      <c r="P92" s="57"/>
      <c r="Q92" s="57"/>
      <c r="R92" s="57"/>
      <c r="S92" s="57"/>
      <c r="T92" s="57"/>
      <c r="U92" s="57"/>
      <c r="V92" s="57"/>
      <c r="W92" s="57"/>
      <c r="X92" s="57"/>
      <c r="Y92" s="56"/>
    </row>
    <row r="93" spans="1:25" ht="15" hidden="1">
      <c r="A93" s="40"/>
      <c r="B93" s="75"/>
      <c r="C93" s="74"/>
      <c r="D93" s="58"/>
      <c r="E93" s="57"/>
      <c r="F93" s="57"/>
      <c r="G93" s="57"/>
      <c r="H93" s="57"/>
      <c r="I93" s="57"/>
      <c r="J93" s="57"/>
      <c r="K93" s="57"/>
      <c r="L93" s="57"/>
      <c r="M93" s="57"/>
      <c r="N93" s="57"/>
      <c r="O93" s="57"/>
      <c r="P93" s="57"/>
      <c r="Q93" s="57"/>
      <c r="R93" s="57"/>
      <c r="S93" s="57"/>
      <c r="T93" s="57"/>
      <c r="U93" s="57"/>
      <c r="V93" s="57"/>
      <c r="W93" s="57"/>
      <c r="X93" s="57"/>
      <c r="Y93" s="56"/>
    </row>
    <row r="94" spans="1:25" ht="15" hidden="1">
      <c r="A94" s="40"/>
      <c r="B94" s="75"/>
      <c r="C94" s="74"/>
      <c r="D94" s="58"/>
      <c r="E94" s="57"/>
      <c r="F94" s="57"/>
      <c r="G94" s="57"/>
      <c r="H94" s="57"/>
      <c r="I94" s="57"/>
      <c r="J94" s="57"/>
      <c r="K94" s="57"/>
      <c r="L94" s="57"/>
      <c r="M94" s="57"/>
      <c r="N94" s="57"/>
      <c r="O94" s="57"/>
      <c r="P94" s="57"/>
      <c r="Q94" s="57"/>
      <c r="R94" s="57"/>
      <c r="S94" s="57"/>
      <c r="T94" s="57"/>
      <c r="U94" s="57"/>
      <c r="V94" s="57"/>
      <c r="W94" s="57"/>
      <c r="X94" s="57"/>
      <c r="Y94" s="56"/>
    </row>
    <row r="95" spans="1:25" ht="15" hidden="1">
      <c r="A95" s="40"/>
      <c r="B95" s="75"/>
      <c r="C95" s="74"/>
      <c r="D95" s="58"/>
      <c r="E95" s="57"/>
      <c r="F95" s="57"/>
      <c r="G95" s="57"/>
      <c r="H95" s="57"/>
      <c r="I95" s="57"/>
      <c r="J95" s="57"/>
      <c r="K95" s="57"/>
      <c r="L95" s="57"/>
      <c r="M95" s="57"/>
      <c r="N95" s="57"/>
      <c r="O95" s="57"/>
      <c r="P95" s="57"/>
      <c r="Q95" s="57"/>
      <c r="R95" s="57"/>
      <c r="S95" s="57"/>
      <c r="T95" s="57"/>
      <c r="U95" s="57"/>
      <c r="V95" s="57"/>
      <c r="W95" s="57"/>
      <c r="X95" s="57"/>
      <c r="Y95" s="56"/>
    </row>
    <row r="96" spans="1:25" ht="27" hidden="1" customHeight="1">
      <c r="A96" s="40"/>
      <c r="B96" s="75"/>
      <c r="C96" s="74"/>
      <c r="D96" s="63"/>
      <c r="E96" s="62"/>
      <c r="F96" s="62"/>
      <c r="G96" s="62"/>
      <c r="H96" s="62"/>
      <c r="I96" s="62"/>
      <c r="J96" s="62"/>
      <c r="K96" s="62"/>
      <c r="L96" s="62"/>
      <c r="M96" s="62"/>
      <c r="N96" s="62"/>
      <c r="O96" s="62"/>
      <c r="P96" s="62"/>
      <c r="Q96" s="62"/>
      <c r="R96" s="62"/>
      <c r="S96" s="62"/>
      <c r="T96" s="62"/>
      <c r="U96" s="62"/>
      <c r="V96" s="62"/>
      <c r="W96" s="62"/>
      <c r="X96" s="62"/>
      <c r="Y96" s="56"/>
    </row>
    <row r="97" spans="1:27" ht="15" hidden="1">
      <c r="A97" s="40"/>
      <c r="B97" s="75"/>
      <c r="C97" s="74"/>
      <c r="D97" s="63"/>
      <c r="E97" s="62"/>
      <c r="F97" s="62"/>
      <c r="G97" s="62"/>
      <c r="H97" s="62"/>
      <c r="I97" s="62"/>
      <c r="J97" s="62"/>
      <c r="K97" s="62"/>
      <c r="L97" s="62"/>
      <c r="M97" s="62"/>
      <c r="N97" s="62"/>
      <c r="O97" s="62"/>
      <c r="P97" s="62"/>
      <c r="Q97" s="62"/>
      <c r="R97" s="62"/>
      <c r="S97" s="62"/>
      <c r="T97" s="62"/>
      <c r="U97" s="62"/>
      <c r="V97" s="62"/>
      <c r="W97" s="62"/>
      <c r="X97" s="62"/>
      <c r="Y97" s="56"/>
    </row>
    <row r="98" spans="1:27" ht="25.5" hidden="1" customHeight="1">
      <c r="A98" s="40"/>
      <c r="B98" s="75"/>
      <c r="C98" s="74"/>
      <c r="D98" s="58"/>
      <c r="E98" s="1209" t="s">
        <v>234</v>
      </c>
      <c r="F98" s="1209"/>
      <c r="G98" s="1209"/>
      <c r="H98" s="1209"/>
      <c r="I98" s="1209"/>
      <c r="J98" s="1209"/>
      <c r="K98" s="1209"/>
      <c r="L98" s="1209"/>
      <c r="M98" s="1209"/>
      <c r="N98" s="1209"/>
      <c r="O98" s="1209"/>
      <c r="P98" s="1209"/>
      <c r="Q98" s="1209"/>
      <c r="R98" s="1209"/>
      <c r="S98" s="1209"/>
      <c r="T98" s="1209"/>
      <c r="U98" s="1209"/>
      <c r="V98" s="1209"/>
      <c r="W98" s="1209"/>
      <c r="X98" s="1209"/>
      <c r="Y98" s="56"/>
    </row>
    <row r="99" spans="1:27" ht="15" hidden="1" customHeight="1">
      <c r="A99" s="40"/>
      <c r="B99" s="75"/>
      <c r="C99" s="74"/>
      <c r="D99" s="58"/>
      <c r="E99" s="57"/>
      <c r="F99" s="57"/>
      <c r="G99" s="57"/>
      <c r="H99" s="60"/>
      <c r="I99" s="60"/>
      <c r="J99" s="60"/>
      <c r="K99" s="60"/>
      <c r="L99" s="60"/>
      <c r="M99" s="60"/>
      <c r="N99" s="60"/>
      <c r="O99" s="59"/>
      <c r="P99" s="59"/>
      <c r="Q99" s="59"/>
      <c r="R99" s="59"/>
      <c r="S99" s="59"/>
      <c r="T99" s="59"/>
      <c r="U99" s="57"/>
      <c r="V99" s="57"/>
      <c r="W99" s="57"/>
      <c r="X99" s="57"/>
      <c r="Y99" s="56"/>
    </row>
    <row r="100" spans="1:27" ht="15" hidden="1" customHeight="1">
      <c r="A100" s="40"/>
      <c r="B100" s="75"/>
      <c r="C100" s="74"/>
      <c r="D100" s="58"/>
      <c r="E100" s="61"/>
      <c r="F100" s="1208" t="s">
        <v>233</v>
      </c>
      <c r="G100" s="1208"/>
      <c r="H100" s="1208"/>
      <c r="I100" s="1208"/>
      <c r="J100" s="1208"/>
      <c r="K100" s="1208"/>
      <c r="L100" s="1208"/>
      <c r="M100" s="1208"/>
      <c r="N100" s="1208"/>
      <c r="O100" s="1208"/>
      <c r="P100" s="1208"/>
      <c r="Q100" s="1208"/>
      <c r="R100" s="1208"/>
      <c r="S100" s="1208"/>
      <c r="T100" s="59"/>
      <c r="U100" s="57"/>
      <c r="V100" s="57"/>
      <c r="W100" s="57"/>
      <c r="X100" s="57"/>
      <c r="Y100" s="56"/>
      <c r="AA100" s="76" t="s">
        <v>231</v>
      </c>
    </row>
    <row r="101" spans="1:27" ht="15" hidden="1" customHeight="1">
      <c r="A101" s="40"/>
      <c r="B101" s="75"/>
      <c r="C101" s="74"/>
      <c r="D101" s="58"/>
      <c r="E101" s="57"/>
      <c r="F101" s="57"/>
      <c r="G101" s="57"/>
      <c r="H101" s="60"/>
      <c r="I101" s="60"/>
      <c r="J101" s="60"/>
      <c r="K101" s="60"/>
      <c r="L101" s="60"/>
      <c r="M101" s="60"/>
      <c r="N101" s="60"/>
      <c r="O101" s="59"/>
      <c r="P101" s="59"/>
      <c r="Q101" s="59"/>
      <c r="R101" s="59"/>
      <c r="S101" s="59"/>
      <c r="T101" s="59"/>
      <c r="U101" s="57"/>
      <c r="V101" s="57"/>
      <c r="W101" s="57"/>
      <c r="X101" s="57"/>
      <c r="Y101" s="56"/>
    </row>
    <row r="102" spans="1:27" ht="15" hidden="1">
      <c r="A102" s="40"/>
      <c r="B102" s="75"/>
      <c r="C102" s="74"/>
      <c r="D102" s="58"/>
      <c r="E102" s="57"/>
      <c r="F102" s="1208" t="s">
        <v>232</v>
      </c>
      <c r="G102" s="1208"/>
      <c r="H102" s="1208"/>
      <c r="I102" s="1208"/>
      <c r="J102" s="1208"/>
      <c r="K102" s="1208"/>
      <c r="L102" s="1208"/>
      <c r="M102" s="1208"/>
      <c r="N102" s="1208"/>
      <c r="O102" s="1208"/>
      <c r="P102" s="1208"/>
      <c r="Q102" s="1208"/>
      <c r="R102" s="1208"/>
      <c r="S102" s="1208"/>
      <c r="T102" s="1208"/>
      <c r="U102" s="1208"/>
      <c r="V102" s="1208"/>
      <c r="W102" s="1208"/>
      <c r="X102" s="1208"/>
      <c r="Y102" s="56"/>
    </row>
    <row r="103" spans="1:27" ht="15" hidden="1">
      <c r="A103" s="40"/>
      <c r="B103" s="75"/>
      <c r="C103" s="74"/>
      <c r="D103" s="58"/>
      <c r="E103" s="57"/>
      <c r="F103" s="57"/>
      <c r="G103" s="57"/>
      <c r="H103" s="57"/>
      <c r="I103" s="57"/>
      <c r="J103" s="57"/>
      <c r="K103" s="57"/>
      <c r="L103" s="57"/>
      <c r="M103" s="57"/>
      <c r="N103" s="57"/>
      <c r="O103" s="57"/>
      <c r="P103" s="57"/>
      <c r="Q103" s="57"/>
      <c r="R103" s="57"/>
      <c r="S103" s="57"/>
      <c r="T103" s="57"/>
      <c r="U103" s="57"/>
      <c r="V103" s="57"/>
      <c r="W103" s="57"/>
      <c r="X103" s="57"/>
      <c r="Y103" s="56"/>
    </row>
    <row r="104" spans="1:27" ht="15" hidden="1">
      <c r="A104" s="40"/>
      <c r="B104" s="75"/>
      <c r="C104" s="74"/>
      <c r="D104" s="58"/>
      <c r="E104" s="57"/>
      <c r="F104" s="57"/>
      <c r="G104" s="57"/>
      <c r="H104" s="57"/>
      <c r="I104" s="57"/>
      <c r="J104" s="57"/>
      <c r="K104" s="57"/>
      <c r="L104" s="57"/>
      <c r="M104" s="57"/>
      <c r="N104" s="57"/>
      <c r="O104" s="57"/>
      <c r="P104" s="57"/>
      <c r="Q104" s="57"/>
      <c r="R104" s="57"/>
      <c r="S104" s="57"/>
      <c r="T104" s="57"/>
      <c r="U104" s="57"/>
      <c r="V104" s="57"/>
      <c r="W104" s="57"/>
      <c r="X104" s="57"/>
      <c r="Y104" s="56"/>
    </row>
    <row r="105" spans="1:27" ht="15" hidden="1">
      <c r="A105" s="40"/>
      <c r="B105" s="75"/>
      <c r="C105" s="74"/>
      <c r="D105" s="58"/>
      <c r="E105" s="57"/>
      <c r="F105" s="57"/>
      <c r="G105" s="57"/>
      <c r="H105" s="57"/>
      <c r="I105" s="57"/>
      <c r="J105" s="57"/>
      <c r="K105" s="57"/>
      <c r="L105" s="57"/>
      <c r="M105" s="57"/>
      <c r="N105" s="57"/>
      <c r="O105" s="57"/>
      <c r="P105" s="57"/>
      <c r="Q105" s="57"/>
      <c r="R105" s="57"/>
      <c r="S105" s="57"/>
      <c r="T105" s="57"/>
      <c r="U105" s="57"/>
      <c r="V105" s="57"/>
      <c r="W105" s="57"/>
      <c r="X105" s="57"/>
      <c r="Y105" s="56"/>
    </row>
    <row r="106" spans="1:27" ht="15" hidden="1">
      <c r="A106" s="40"/>
      <c r="B106" s="75"/>
      <c r="C106" s="74"/>
      <c r="D106" s="58"/>
      <c r="E106" s="57"/>
      <c r="F106" s="57"/>
      <c r="G106" s="57"/>
      <c r="H106" s="57"/>
      <c r="I106" s="57"/>
      <c r="J106" s="57"/>
      <c r="K106" s="57"/>
      <c r="L106" s="57"/>
      <c r="M106" s="57"/>
      <c r="N106" s="57"/>
      <c r="O106" s="57"/>
      <c r="P106" s="57"/>
      <c r="Q106" s="57"/>
      <c r="R106" s="57"/>
      <c r="S106" s="57"/>
      <c r="T106" s="57"/>
      <c r="U106" s="57"/>
      <c r="V106" s="57"/>
      <c r="W106" s="57"/>
      <c r="X106" s="57"/>
      <c r="Y106" s="56"/>
    </row>
    <row r="107" spans="1:27" ht="15" hidden="1">
      <c r="A107" s="40"/>
      <c r="B107" s="75"/>
      <c r="C107" s="74"/>
      <c r="D107" s="58"/>
      <c r="E107" s="57"/>
      <c r="F107" s="57"/>
      <c r="G107" s="57"/>
      <c r="H107" s="57"/>
      <c r="I107" s="57"/>
      <c r="J107" s="57"/>
      <c r="K107" s="57"/>
      <c r="L107" s="57"/>
      <c r="M107" s="57"/>
      <c r="N107" s="57"/>
      <c r="O107" s="57"/>
      <c r="P107" s="57"/>
      <c r="Q107" s="57"/>
      <c r="R107" s="57"/>
      <c r="S107" s="57"/>
      <c r="T107" s="57"/>
      <c r="U107" s="57"/>
      <c r="V107" s="57"/>
      <c r="W107" s="57"/>
      <c r="X107" s="57"/>
      <c r="Y107" s="56"/>
    </row>
    <row r="108" spans="1:27" ht="15" hidden="1">
      <c r="A108" s="40"/>
      <c r="B108" s="75"/>
      <c r="C108" s="74"/>
      <c r="D108" s="58"/>
      <c r="E108" s="57"/>
      <c r="F108" s="57"/>
      <c r="G108" s="57"/>
      <c r="H108" s="57"/>
      <c r="I108" s="57"/>
      <c r="J108" s="57"/>
      <c r="K108" s="57"/>
      <c r="L108" s="57"/>
      <c r="M108" s="57"/>
      <c r="N108" s="57"/>
      <c r="O108" s="57"/>
      <c r="P108" s="57"/>
      <c r="Q108" s="57"/>
      <c r="R108" s="57"/>
      <c r="S108" s="57"/>
      <c r="T108" s="57"/>
      <c r="U108" s="57"/>
      <c r="V108" s="57"/>
      <c r="W108" s="57"/>
      <c r="X108" s="57"/>
      <c r="Y108" s="56"/>
    </row>
    <row r="109" spans="1:27" ht="15" hidden="1">
      <c r="A109" s="40"/>
      <c r="B109" s="75"/>
      <c r="C109" s="74"/>
      <c r="D109" s="58"/>
      <c r="E109" s="57"/>
      <c r="F109" s="57"/>
      <c r="G109" s="57"/>
      <c r="H109" s="57"/>
      <c r="I109" s="57"/>
      <c r="J109" s="57"/>
      <c r="K109" s="57"/>
      <c r="L109" s="57"/>
      <c r="M109" s="57"/>
      <c r="N109" s="57"/>
      <c r="O109" s="57"/>
      <c r="P109" s="57"/>
      <c r="Q109" s="57"/>
      <c r="R109" s="57"/>
      <c r="S109" s="57"/>
      <c r="T109" s="57"/>
      <c r="U109" s="57"/>
      <c r="V109" s="57"/>
      <c r="W109" s="57"/>
      <c r="X109" s="57"/>
      <c r="Y109" s="56"/>
    </row>
    <row r="110" spans="1:27" ht="15" hidden="1">
      <c r="A110" s="40"/>
      <c r="B110" s="75"/>
      <c r="C110" s="74"/>
      <c r="D110" s="58"/>
      <c r="E110" s="57"/>
      <c r="F110" s="57"/>
      <c r="G110" s="57"/>
      <c r="H110" s="57"/>
      <c r="I110" s="57"/>
      <c r="J110" s="57"/>
      <c r="K110" s="57"/>
      <c r="L110" s="57"/>
      <c r="M110" s="57"/>
      <c r="N110" s="57"/>
      <c r="O110" s="57"/>
      <c r="P110" s="57"/>
      <c r="Q110" s="57"/>
      <c r="R110" s="57"/>
      <c r="S110" s="57"/>
      <c r="T110" s="57"/>
      <c r="U110" s="57"/>
      <c r="V110" s="57"/>
      <c r="W110" s="57"/>
      <c r="X110" s="57"/>
      <c r="Y110" s="56"/>
    </row>
    <row r="111" spans="1:27" ht="30" hidden="1" customHeight="1">
      <c r="A111" s="40"/>
      <c r="B111" s="75"/>
      <c r="C111" s="74"/>
      <c r="D111" s="58"/>
      <c r="E111" s="57"/>
      <c r="F111" s="57"/>
      <c r="G111" s="57"/>
      <c r="H111" s="57"/>
      <c r="I111" s="57"/>
      <c r="J111" s="57"/>
      <c r="K111" s="57"/>
      <c r="L111" s="57"/>
      <c r="M111" s="57"/>
      <c r="N111" s="57"/>
      <c r="O111" s="57"/>
      <c r="P111" s="57"/>
      <c r="Q111" s="57"/>
      <c r="R111" s="57"/>
      <c r="S111" s="57"/>
      <c r="T111" s="57"/>
      <c r="U111" s="57"/>
      <c r="V111" s="57"/>
      <c r="W111" s="57"/>
      <c r="X111" s="57"/>
      <c r="Y111" s="56"/>
    </row>
    <row r="112" spans="1:27" ht="31.5" hidden="1" customHeight="1">
      <c r="A112" s="40"/>
      <c r="B112" s="75"/>
      <c r="C112" s="74"/>
      <c r="D112" s="58"/>
      <c r="E112" s="57"/>
      <c r="F112" s="57"/>
      <c r="G112" s="57"/>
      <c r="H112" s="57"/>
      <c r="I112" s="57"/>
      <c r="J112" s="57"/>
      <c r="K112" s="57"/>
      <c r="L112" s="57"/>
      <c r="M112" s="57"/>
      <c r="N112" s="57"/>
      <c r="O112" s="57"/>
      <c r="P112" s="57"/>
      <c r="Q112" s="57"/>
      <c r="R112" s="57"/>
      <c r="S112" s="57"/>
      <c r="T112" s="57"/>
      <c r="U112" s="57"/>
      <c r="V112" s="57"/>
      <c r="W112" s="57"/>
      <c r="X112" s="57"/>
      <c r="Y112" s="56"/>
    </row>
    <row r="113" spans="1:25" ht="15" customHeight="1">
      <c r="A113" s="40"/>
      <c r="B113" s="73"/>
      <c r="C113" s="72"/>
      <c r="D113" s="55"/>
      <c r="E113" s="54"/>
      <c r="F113" s="54"/>
      <c r="G113" s="54"/>
      <c r="H113" s="54"/>
      <c r="I113" s="54"/>
      <c r="J113" s="54"/>
      <c r="K113" s="54"/>
      <c r="L113" s="54"/>
      <c r="M113" s="54"/>
      <c r="N113" s="54"/>
      <c r="O113" s="54"/>
      <c r="P113" s="54"/>
      <c r="Q113" s="54"/>
      <c r="R113" s="54"/>
      <c r="S113" s="54"/>
      <c r="T113" s="54"/>
      <c r="U113" s="54"/>
      <c r="V113" s="54"/>
      <c r="W113" s="54"/>
      <c r="X113" s="54"/>
      <c r="Y113" s="53"/>
    </row>
  </sheetData>
  <sheetProtection algorithmName="SHA-512" hashValue="r+HuIqnIPZ9x1weVTnn2py3RQ5jfE6CF88kEiVFCrle0+19WijW8CFqzTuBBz3LG5ATSHT1/YwhOz48MrdEG2A==" saltValue="ONFhNXdcZi4lQC+rFGTs7Q==" spinCount="100000" sheet="1" objects="1" scenarios="1" formatColumns="0" formatRows="0"/>
  <dataConsolidate leftLabels="1"/>
  <mergeCells count="28">
    <mergeCell ref="B2:G2"/>
    <mergeCell ref="B3:C3"/>
    <mergeCell ref="E7:X19"/>
    <mergeCell ref="P23:W23"/>
    <mergeCell ref="E58:U58"/>
    <mergeCell ref="B5:Y5"/>
    <mergeCell ref="E41:X45"/>
    <mergeCell ref="F21:M21"/>
    <mergeCell ref="P21:X21"/>
    <mergeCell ref="P22:X22"/>
    <mergeCell ref="E35:X39"/>
    <mergeCell ref="F22:M22"/>
    <mergeCell ref="E40:X40"/>
    <mergeCell ref="F102:X102"/>
    <mergeCell ref="F100:S100"/>
    <mergeCell ref="E82:G82"/>
    <mergeCell ref="E98:X98"/>
    <mergeCell ref="E81:U81"/>
    <mergeCell ref="H84:X84"/>
    <mergeCell ref="H60:X60"/>
    <mergeCell ref="H82:X82"/>
    <mergeCell ref="E46:X57"/>
    <mergeCell ref="E70:T70"/>
    <mergeCell ref="E60:G60"/>
    <mergeCell ref="H59:X59"/>
    <mergeCell ref="E59:G59"/>
    <mergeCell ref="E71:T71"/>
    <mergeCell ref="H61:X61"/>
  </mergeCells>
  <phoneticPr fontId="9" type="noConversion"/>
  <hyperlinks>
    <hyperlink ref="E81:U81" location="Инструкция!A1" tooltip="http://sp.eias.ru/index.php?a=add&amp;catid=76" display="Обратиться за помощью в службу технической поддержки"/>
    <hyperlink ref="E58:U58" location="Инструкция!A1" tooltip="http://sp.eias.ru/index.php?a=add&amp;catid=76" display="Обратиться за помощью в службу технической поддержки"/>
    <hyperlink ref="E70:T70" location="Инструкция!A1" tooltip="http://support.eias.ru/knowledgebase.php?article=28" display="Инструкция по загрузке сопроводительных материалов"/>
    <hyperlink ref="E71:T71" location="Инструкция!A1" tooltip="http://eias.ru/files/shablon/FAS_JKH_OPEN_INFO_REQUEST_WARM.pdf" display="Инструкция по работе с отчетной формой"/>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3.7109375" style="493" customWidth="1"/>
    <col min="16" max="17" width="1.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35" width="10.5703125" style="554"/>
    <col min="36" max="256" width="10.5703125" style="493"/>
    <col min="257" max="264" width="0" style="493" hidden="1" customWidth="1"/>
    <col min="265" max="267" width="3.7109375" style="493" customWidth="1"/>
    <col min="268" max="268" width="12.7109375" style="493" customWidth="1"/>
    <col min="269" max="269" width="47.42578125" style="493" customWidth="1"/>
    <col min="270" max="273" width="0" style="493" hidden="1" customWidth="1"/>
    <col min="274" max="274" width="11.7109375" style="493" customWidth="1"/>
    <col min="275" max="275" width="6.42578125" style="493" bestFit="1" customWidth="1"/>
    <col min="276" max="276" width="11.7109375" style="493" customWidth="1"/>
    <col min="277" max="277" width="0" style="493" hidden="1" customWidth="1"/>
    <col min="278" max="278" width="3.7109375" style="493" customWidth="1"/>
    <col min="279" max="279" width="11.140625" style="493" bestFit="1" customWidth="1"/>
    <col min="280" max="512" width="10.5703125" style="493"/>
    <col min="513" max="520" width="0" style="493" hidden="1" customWidth="1"/>
    <col min="521" max="523" width="3.7109375" style="493" customWidth="1"/>
    <col min="524" max="524" width="12.7109375" style="493" customWidth="1"/>
    <col min="525" max="525" width="47.42578125" style="493" customWidth="1"/>
    <col min="526" max="529" width="0" style="493" hidden="1" customWidth="1"/>
    <col min="530" max="530" width="11.7109375" style="493" customWidth="1"/>
    <col min="531" max="531" width="6.42578125" style="493" bestFit="1" customWidth="1"/>
    <col min="532" max="532" width="11.7109375" style="493" customWidth="1"/>
    <col min="533" max="533" width="0" style="493" hidden="1" customWidth="1"/>
    <col min="534" max="534" width="3.7109375" style="493" customWidth="1"/>
    <col min="535" max="535" width="11.140625" style="493" bestFit="1" customWidth="1"/>
    <col min="536" max="768" width="10.5703125" style="493"/>
    <col min="769" max="776" width="0" style="493" hidden="1" customWidth="1"/>
    <col min="777" max="779" width="3.7109375" style="493" customWidth="1"/>
    <col min="780" max="780" width="12.7109375" style="493" customWidth="1"/>
    <col min="781" max="781" width="47.42578125" style="493" customWidth="1"/>
    <col min="782" max="785" width="0" style="493" hidden="1" customWidth="1"/>
    <col min="786" max="786" width="11.7109375" style="493" customWidth="1"/>
    <col min="787" max="787" width="6.42578125" style="493" bestFit="1" customWidth="1"/>
    <col min="788" max="788" width="11.7109375" style="493" customWidth="1"/>
    <col min="789" max="789" width="0" style="493" hidden="1" customWidth="1"/>
    <col min="790" max="790" width="3.7109375" style="493" customWidth="1"/>
    <col min="791" max="791" width="11.140625" style="493" bestFit="1" customWidth="1"/>
    <col min="792" max="1024" width="10.5703125" style="493"/>
    <col min="1025" max="1032" width="0" style="493" hidden="1" customWidth="1"/>
    <col min="1033" max="1035" width="3.7109375" style="493" customWidth="1"/>
    <col min="1036" max="1036" width="12.7109375" style="493" customWidth="1"/>
    <col min="1037" max="1037" width="47.42578125" style="493" customWidth="1"/>
    <col min="1038" max="1041" width="0" style="493" hidden="1" customWidth="1"/>
    <col min="1042" max="1042" width="11.7109375" style="493" customWidth="1"/>
    <col min="1043" max="1043" width="6.42578125" style="493" bestFit="1" customWidth="1"/>
    <col min="1044" max="1044" width="11.7109375" style="493" customWidth="1"/>
    <col min="1045" max="1045" width="0" style="493" hidden="1" customWidth="1"/>
    <col min="1046" max="1046" width="3.7109375" style="493" customWidth="1"/>
    <col min="1047" max="1047" width="11.140625" style="493" bestFit="1" customWidth="1"/>
    <col min="1048" max="1280" width="10.5703125" style="493"/>
    <col min="1281" max="1288" width="0" style="493" hidden="1" customWidth="1"/>
    <col min="1289" max="1291" width="3.7109375" style="493" customWidth="1"/>
    <col min="1292" max="1292" width="12.7109375" style="493" customWidth="1"/>
    <col min="1293" max="1293" width="47.42578125" style="493" customWidth="1"/>
    <col min="1294" max="1297" width="0" style="493" hidden="1" customWidth="1"/>
    <col min="1298" max="1298" width="11.7109375" style="493" customWidth="1"/>
    <col min="1299" max="1299" width="6.42578125" style="493" bestFit="1" customWidth="1"/>
    <col min="1300" max="1300" width="11.7109375" style="493" customWidth="1"/>
    <col min="1301" max="1301" width="0" style="493" hidden="1" customWidth="1"/>
    <col min="1302" max="1302" width="3.7109375" style="493" customWidth="1"/>
    <col min="1303" max="1303" width="11.140625" style="493" bestFit="1" customWidth="1"/>
    <col min="1304" max="1536" width="10.5703125" style="493"/>
    <col min="1537" max="1544" width="0" style="493" hidden="1" customWidth="1"/>
    <col min="1545" max="1547" width="3.7109375" style="493" customWidth="1"/>
    <col min="1548" max="1548" width="12.7109375" style="493" customWidth="1"/>
    <col min="1549" max="1549" width="47.42578125" style="493" customWidth="1"/>
    <col min="1550" max="1553" width="0" style="493" hidden="1" customWidth="1"/>
    <col min="1554" max="1554" width="11.7109375" style="493" customWidth="1"/>
    <col min="1555" max="1555" width="6.42578125" style="493" bestFit="1" customWidth="1"/>
    <col min="1556" max="1556" width="11.7109375" style="493" customWidth="1"/>
    <col min="1557" max="1557" width="0" style="493" hidden="1" customWidth="1"/>
    <col min="1558" max="1558" width="3.7109375" style="493" customWidth="1"/>
    <col min="1559" max="1559" width="11.140625" style="493" bestFit="1" customWidth="1"/>
    <col min="1560" max="1792" width="10.5703125" style="493"/>
    <col min="1793" max="1800" width="0" style="493" hidden="1" customWidth="1"/>
    <col min="1801" max="1803" width="3.7109375" style="493" customWidth="1"/>
    <col min="1804" max="1804" width="12.7109375" style="493" customWidth="1"/>
    <col min="1805" max="1805" width="47.42578125" style="493" customWidth="1"/>
    <col min="1806" max="1809" width="0" style="493" hidden="1" customWidth="1"/>
    <col min="1810" max="1810" width="11.7109375" style="493" customWidth="1"/>
    <col min="1811" max="1811" width="6.42578125" style="493" bestFit="1" customWidth="1"/>
    <col min="1812" max="1812" width="11.7109375" style="493" customWidth="1"/>
    <col min="1813" max="1813" width="0" style="493" hidden="1" customWidth="1"/>
    <col min="1814" max="1814" width="3.7109375" style="493" customWidth="1"/>
    <col min="1815" max="1815" width="11.140625" style="493" bestFit="1" customWidth="1"/>
    <col min="1816" max="2048" width="10.5703125" style="493"/>
    <col min="2049" max="2056" width="0" style="493" hidden="1" customWidth="1"/>
    <col min="2057" max="2059" width="3.7109375" style="493" customWidth="1"/>
    <col min="2060" max="2060" width="12.7109375" style="493" customWidth="1"/>
    <col min="2061" max="2061" width="47.42578125" style="493" customWidth="1"/>
    <col min="2062" max="2065" width="0" style="493" hidden="1" customWidth="1"/>
    <col min="2066" max="2066" width="11.7109375" style="493" customWidth="1"/>
    <col min="2067" max="2067" width="6.42578125" style="493" bestFit="1" customWidth="1"/>
    <col min="2068" max="2068" width="11.7109375" style="493" customWidth="1"/>
    <col min="2069" max="2069" width="0" style="493" hidden="1" customWidth="1"/>
    <col min="2070" max="2070" width="3.7109375" style="493" customWidth="1"/>
    <col min="2071" max="2071" width="11.140625" style="493" bestFit="1" customWidth="1"/>
    <col min="2072" max="2304" width="10.5703125" style="493"/>
    <col min="2305" max="2312" width="0" style="493" hidden="1" customWidth="1"/>
    <col min="2313" max="2315" width="3.7109375" style="493" customWidth="1"/>
    <col min="2316" max="2316" width="12.7109375" style="493" customWidth="1"/>
    <col min="2317" max="2317" width="47.42578125" style="493" customWidth="1"/>
    <col min="2318" max="2321" width="0" style="493" hidden="1" customWidth="1"/>
    <col min="2322" max="2322" width="11.7109375" style="493" customWidth="1"/>
    <col min="2323" max="2323" width="6.42578125" style="493" bestFit="1" customWidth="1"/>
    <col min="2324" max="2324" width="11.7109375" style="493" customWidth="1"/>
    <col min="2325" max="2325" width="0" style="493" hidden="1" customWidth="1"/>
    <col min="2326" max="2326" width="3.7109375" style="493" customWidth="1"/>
    <col min="2327" max="2327" width="11.140625" style="493" bestFit="1" customWidth="1"/>
    <col min="2328" max="2560" width="10.5703125" style="493"/>
    <col min="2561" max="2568" width="0" style="493" hidden="1" customWidth="1"/>
    <col min="2569" max="2571" width="3.7109375" style="493" customWidth="1"/>
    <col min="2572" max="2572" width="12.7109375" style="493" customWidth="1"/>
    <col min="2573" max="2573" width="47.42578125" style="493" customWidth="1"/>
    <col min="2574" max="2577" width="0" style="493" hidden="1" customWidth="1"/>
    <col min="2578" max="2578" width="11.7109375" style="493" customWidth="1"/>
    <col min="2579" max="2579" width="6.42578125" style="493" bestFit="1" customWidth="1"/>
    <col min="2580" max="2580" width="11.7109375" style="493" customWidth="1"/>
    <col min="2581" max="2581" width="0" style="493" hidden="1" customWidth="1"/>
    <col min="2582" max="2582" width="3.7109375" style="493" customWidth="1"/>
    <col min="2583" max="2583" width="11.140625" style="493" bestFit="1" customWidth="1"/>
    <col min="2584" max="2816" width="10.5703125" style="493"/>
    <col min="2817" max="2824" width="0" style="493" hidden="1" customWidth="1"/>
    <col min="2825" max="2827" width="3.7109375" style="493" customWidth="1"/>
    <col min="2828" max="2828" width="12.7109375" style="493" customWidth="1"/>
    <col min="2829" max="2829" width="47.42578125" style="493" customWidth="1"/>
    <col min="2830" max="2833" width="0" style="493" hidden="1" customWidth="1"/>
    <col min="2834" max="2834" width="11.7109375" style="493" customWidth="1"/>
    <col min="2835" max="2835" width="6.42578125" style="493" bestFit="1" customWidth="1"/>
    <col min="2836" max="2836" width="11.7109375" style="493" customWidth="1"/>
    <col min="2837" max="2837" width="0" style="493" hidden="1" customWidth="1"/>
    <col min="2838" max="2838" width="3.7109375" style="493" customWidth="1"/>
    <col min="2839" max="2839" width="11.140625" style="493" bestFit="1" customWidth="1"/>
    <col min="2840" max="3072" width="10.5703125" style="493"/>
    <col min="3073" max="3080" width="0" style="493" hidden="1" customWidth="1"/>
    <col min="3081" max="3083" width="3.7109375" style="493" customWidth="1"/>
    <col min="3084" max="3084" width="12.7109375" style="493" customWidth="1"/>
    <col min="3085" max="3085" width="47.42578125" style="493" customWidth="1"/>
    <col min="3086" max="3089" width="0" style="493" hidden="1" customWidth="1"/>
    <col min="3090" max="3090" width="11.7109375" style="493" customWidth="1"/>
    <col min="3091" max="3091" width="6.42578125" style="493" bestFit="1" customWidth="1"/>
    <col min="3092" max="3092" width="11.7109375" style="493" customWidth="1"/>
    <col min="3093" max="3093" width="0" style="493" hidden="1" customWidth="1"/>
    <col min="3094" max="3094" width="3.7109375" style="493" customWidth="1"/>
    <col min="3095" max="3095" width="11.140625" style="493" bestFit="1" customWidth="1"/>
    <col min="3096" max="3328" width="10.5703125" style="493"/>
    <col min="3329" max="3336" width="0" style="493" hidden="1" customWidth="1"/>
    <col min="3337" max="3339" width="3.7109375" style="493" customWidth="1"/>
    <col min="3340" max="3340" width="12.7109375" style="493" customWidth="1"/>
    <col min="3341" max="3341" width="47.42578125" style="493" customWidth="1"/>
    <col min="3342" max="3345" width="0" style="493" hidden="1" customWidth="1"/>
    <col min="3346" max="3346" width="11.7109375" style="493" customWidth="1"/>
    <col min="3347" max="3347" width="6.42578125" style="493" bestFit="1" customWidth="1"/>
    <col min="3348" max="3348" width="11.7109375" style="493" customWidth="1"/>
    <col min="3349" max="3349" width="0" style="493" hidden="1" customWidth="1"/>
    <col min="3350" max="3350" width="3.7109375" style="493" customWidth="1"/>
    <col min="3351" max="3351" width="11.140625" style="493" bestFit="1" customWidth="1"/>
    <col min="3352" max="3584" width="10.5703125" style="493"/>
    <col min="3585" max="3592" width="0" style="493" hidden="1" customWidth="1"/>
    <col min="3593" max="3595" width="3.7109375" style="493" customWidth="1"/>
    <col min="3596" max="3596" width="12.7109375" style="493" customWidth="1"/>
    <col min="3597" max="3597" width="47.42578125" style="493" customWidth="1"/>
    <col min="3598" max="3601" width="0" style="493" hidden="1" customWidth="1"/>
    <col min="3602" max="3602" width="11.7109375" style="493" customWidth="1"/>
    <col min="3603" max="3603" width="6.42578125" style="493" bestFit="1" customWidth="1"/>
    <col min="3604" max="3604" width="11.7109375" style="493" customWidth="1"/>
    <col min="3605" max="3605" width="0" style="493" hidden="1" customWidth="1"/>
    <col min="3606" max="3606" width="3.7109375" style="493" customWidth="1"/>
    <col min="3607" max="3607" width="11.140625" style="493" bestFit="1" customWidth="1"/>
    <col min="3608" max="3840" width="10.5703125" style="493"/>
    <col min="3841" max="3848" width="0" style="493" hidden="1" customWidth="1"/>
    <col min="3849" max="3851" width="3.7109375" style="493" customWidth="1"/>
    <col min="3852" max="3852" width="12.7109375" style="493" customWidth="1"/>
    <col min="3853" max="3853" width="47.42578125" style="493" customWidth="1"/>
    <col min="3854" max="3857" width="0" style="493" hidden="1" customWidth="1"/>
    <col min="3858" max="3858" width="11.7109375" style="493" customWidth="1"/>
    <col min="3859" max="3859" width="6.42578125" style="493" bestFit="1" customWidth="1"/>
    <col min="3860" max="3860" width="11.7109375" style="493" customWidth="1"/>
    <col min="3861" max="3861" width="0" style="493" hidden="1" customWidth="1"/>
    <col min="3862" max="3862" width="3.7109375" style="493" customWidth="1"/>
    <col min="3863" max="3863" width="11.140625" style="493" bestFit="1" customWidth="1"/>
    <col min="3864" max="4096" width="10.5703125" style="493"/>
    <col min="4097" max="4104" width="0" style="493" hidden="1" customWidth="1"/>
    <col min="4105" max="4107" width="3.7109375" style="493" customWidth="1"/>
    <col min="4108" max="4108" width="12.7109375" style="493" customWidth="1"/>
    <col min="4109" max="4109" width="47.42578125" style="493" customWidth="1"/>
    <col min="4110" max="4113" width="0" style="493" hidden="1" customWidth="1"/>
    <col min="4114" max="4114" width="11.7109375" style="493" customWidth="1"/>
    <col min="4115" max="4115" width="6.42578125" style="493" bestFit="1" customWidth="1"/>
    <col min="4116" max="4116" width="11.7109375" style="493" customWidth="1"/>
    <col min="4117" max="4117" width="0" style="493" hidden="1" customWidth="1"/>
    <col min="4118" max="4118" width="3.7109375" style="493" customWidth="1"/>
    <col min="4119" max="4119" width="11.140625" style="493" bestFit="1" customWidth="1"/>
    <col min="4120" max="4352" width="10.5703125" style="493"/>
    <col min="4353" max="4360" width="0" style="493" hidden="1" customWidth="1"/>
    <col min="4361" max="4363" width="3.7109375" style="493" customWidth="1"/>
    <col min="4364" max="4364" width="12.7109375" style="493" customWidth="1"/>
    <col min="4365" max="4365" width="47.42578125" style="493" customWidth="1"/>
    <col min="4366" max="4369" width="0" style="493" hidden="1" customWidth="1"/>
    <col min="4370" max="4370" width="11.7109375" style="493" customWidth="1"/>
    <col min="4371" max="4371" width="6.42578125" style="493" bestFit="1" customWidth="1"/>
    <col min="4372" max="4372" width="11.7109375" style="493" customWidth="1"/>
    <col min="4373" max="4373" width="0" style="493" hidden="1" customWidth="1"/>
    <col min="4374" max="4374" width="3.7109375" style="493" customWidth="1"/>
    <col min="4375" max="4375" width="11.140625" style="493" bestFit="1" customWidth="1"/>
    <col min="4376" max="4608" width="10.5703125" style="493"/>
    <col min="4609" max="4616" width="0" style="493" hidden="1" customWidth="1"/>
    <col min="4617" max="4619" width="3.7109375" style="493" customWidth="1"/>
    <col min="4620" max="4620" width="12.7109375" style="493" customWidth="1"/>
    <col min="4621" max="4621" width="47.42578125" style="493" customWidth="1"/>
    <col min="4622" max="4625" width="0" style="493" hidden="1" customWidth="1"/>
    <col min="4626" max="4626" width="11.7109375" style="493" customWidth="1"/>
    <col min="4627" max="4627" width="6.42578125" style="493" bestFit="1" customWidth="1"/>
    <col min="4628" max="4628" width="11.7109375" style="493" customWidth="1"/>
    <col min="4629" max="4629" width="0" style="493" hidden="1" customWidth="1"/>
    <col min="4630" max="4630" width="3.7109375" style="493" customWidth="1"/>
    <col min="4631" max="4631" width="11.140625" style="493" bestFit="1" customWidth="1"/>
    <col min="4632" max="4864" width="10.5703125" style="493"/>
    <col min="4865" max="4872" width="0" style="493" hidden="1" customWidth="1"/>
    <col min="4873" max="4875" width="3.7109375" style="493" customWidth="1"/>
    <col min="4876" max="4876" width="12.7109375" style="493" customWidth="1"/>
    <col min="4877" max="4877" width="47.42578125" style="493" customWidth="1"/>
    <col min="4878" max="4881" width="0" style="493" hidden="1" customWidth="1"/>
    <col min="4882" max="4882" width="11.7109375" style="493" customWidth="1"/>
    <col min="4883" max="4883" width="6.42578125" style="493" bestFit="1" customWidth="1"/>
    <col min="4884" max="4884" width="11.7109375" style="493" customWidth="1"/>
    <col min="4885" max="4885" width="0" style="493" hidden="1" customWidth="1"/>
    <col min="4886" max="4886" width="3.7109375" style="493" customWidth="1"/>
    <col min="4887" max="4887" width="11.140625" style="493" bestFit="1" customWidth="1"/>
    <col min="4888" max="5120" width="10.5703125" style="493"/>
    <col min="5121" max="5128" width="0" style="493" hidden="1" customWidth="1"/>
    <col min="5129" max="5131" width="3.7109375" style="493" customWidth="1"/>
    <col min="5132" max="5132" width="12.7109375" style="493" customWidth="1"/>
    <col min="5133" max="5133" width="47.42578125" style="493" customWidth="1"/>
    <col min="5134" max="5137" width="0" style="493" hidden="1" customWidth="1"/>
    <col min="5138" max="5138" width="11.7109375" style="493" customWidth="1"/>
    <col min="5139" max="5139" width="6.42578125" style="493" bestFit="1" customWidth="1"/>
    <col min="5140" max="5140" width="11.7109375" style="493" customWidth="1"/>
    <col min="5141" max="5141" width="0" style="493" hidden="1" customWidth="1"/>
    <col min="5142" max="5142" width="3.7109375" style="493" customWidth="1"/>
    <col min="5143" max="5143" width="11.140625" style="493" bestFit="1" customWidth="1"/>
    <col min="5144" max="5376" width="10.5703125" style="493"/>
    <col min="5377" max="5384" width="0" style="493" hidden="1" customWidth="1"/>
    <col min="5385" max="5387" width="3.7109375" style="493" customWidth="1"/>
    <col min="5388" max="5388" width="12.7109375" style="493" customWidth="1"/>
    <col min="5389" max="5389" width="47.42578125" style="493" customWidth="1"/>
    <col min="5390" max="5393" width="0" style="493" hidden="1" customWidth="1"/>
    <col min="5394" max="5394" width="11.7109375" style="493" customWidth="1"/>
    <col min="5395" max="5395" width="6.42578125" style="493" bestFit="1" customWidth="1"/>
    <col min="5396" max="5396" width="11.7109375" style="493" customWidth="1"/>
    <col min="5397" max="5397" width="0" style="493" hidden="1" customWidth="1"/>
    <col min="5398" max="5398" width="3.7109375" style="493" customWidth="1"/>
    <col min="5399" max="5399" width="11.140625" style="493" bestFit="1" customWidth="1"/>
    <col min="5400" max="5632" width="10.5703125" style="493"/>
    <col min="5633" max="5640" width="0" style="493" hidden="1" customWidth="1"/>
    <col min="5641" max="5643" width="3.7109375" style="493" customWidth="1"/>
    <col min="5644" max="5644" width="12.7109375" style="493" customWidth="1"/>
    <col min="5645" max="5645" width="47.42578125" style="493" customWidth="1"/>
    <col min="5646" max="5649" width="0" style="493" hidden="1" customWidth="1"/>
    <col min="5650" max="5650" width="11.7109375" style="493" customWidth="1"/>
    <col min="5651" max="5651" width="6.42578125" style="493" bestFit="1" customWidth="1"/>
    <col min="5652" max="5652" width="11.7109375" style="493" customWidth="1"/>
    <col min="5653" max="5653" width="0" style="493" hidden="1" customWidth="1"/>
    <col min="5654" max="5654" width="3.7109375" style="493" customWidth="1"/>
    <col min="5655" max="5655" width="11.140625" style="493" bestFit="1" customWidth="1"/>
    <col min="5656" max="5888" width="10.5703125" style="493"/>
    <col min="5889" max="5896" width="0" style="493" hidden="1" customWidth="1"/>
    <col min="5897" max="5899" width="3.7109375" style="493" customWidth="1"/>
    <col min="5900" max="5900" width="12.7109375" style="493" customWidth="1"/>
    <col min="5901" max="5901" width="47.42578125" style="493" customWidth="1"/>
    <col min="5902" max="5905" width="0" style="493" hidden="1" customWidth="1"/>
    <col min="5906" max="5906" width="11.7109375" style="493" customWidth="1"/>
    <col min="5907" max="5907" width="6.42578125" style="493" bestFit="1" customWidth="1"/>
    <col min="5908" max="5908" width="11.7109375" style="493" customWidth="1"/>
    <col min="5909" max="5909" width="0" style="493" hidden="1" customWidth="1"/>
    <col min="5910" max="5910" width="3.7109375" style="493" customWidth="1"/>
    <col min="5911" max="5911" width="11.140625" style="493" bestFit="1" customWidth="1"/>
    <col min="5912" max="6144" width="10.5703125" style="493"/>
    <col min="6145" max="6152" width="0" style="493" hidden="1" customWidth="1"/>
    <col min="6153" max="6155" width="3.7109375" style="493" customWidth="1"/>
    <col min="6156" max="6156" width="12.7109375" style="493" customWidth="1"/>
    <col min="6157" max="6157" width="47.42578125" style="493" customWidth="1"/>
    <col min="6158" max="6161" width="0" style="493" hidden="1" customWidth="1"/>
    <col min="6162" max="6162" width="11.7109375" style="493" customWidth="1"/>
    <col min="6163" max="6163" width="6.42578125" style="493" bestFit="1" customWidth="1"/>
    <col min="6164" max="6164" width="11.7109375" style="493" customWidth="1"/>
    <col min="6165" max="6165" width="0" style="493" hidden="1" customWidth="1"/>
    <col min="6166" max="6166" width="3.7109375" style="493" customWidth="1"/>
    <col min="6167" max="6167" width="11.140625" style="493" bestFit="1" customWidth="1"/>
    <col min="6168" max="6400" width="10.5703125" style="493"/>
    <col min="6401" max="6408" width="0" style="493" hidden="1" customWidth="1"/>
    <col min="6409" max="6411" width="3.7109375" style="493" customWidth="1"/>
    <col min="6412" max="6412" width="12.7109375" style="493" customWidth="1"/>
    <col min="6413" max="6413" width="47.42578125" style="493" customWidth="1"/>
    <col min="6414" max="6417" width="0" style="493" hidden="1" customWidth="1"/>
    <col min="6418" max="6418" width="11.7109375" style="493" customWidth="1"/>
    <col min="6419" max="6419" width="6.42578125" style="493" bestFit="1" customWidth="1"/>
    <col min="6420" max="6420" width="11.7109375" style="493" customWidth="1"/>
    <col min="6421" max="6421" width="0" style="493" hidden="1" customWidth="1"/>
    <col min="6422" max="6422" width="3.7109375" style="493" customWidth="1"/>
    <col min="6423" max="6423" width="11.140625" style="493" bestFit="1" customWidth="1"/>
    <col min="6424" max="6656" width="10.5703125" style="493"/>
    <col min="6657" max="6664" width="0" style="493" hidden="1" customWidth="1"/>
    <col min="6665" max="6667" width="3.7109375" style="493" customWidth="1"/>
    <col min="6668" max="6668" width="12.7109375" style="493" customWidth="1"/>
    <col min="6669" max="6669" width="47.42578125" style="493" customWidth="1"/>
    <col min="6670" max="6673" width="0" style="493" hidden="1" customWidth="1"/>
    <col min="6674" max="6674" width="11.7109375" style="493" customWidth="1"/>
    <col min="6675" max="6675" width="6.42578125" style="493" bestFit="1" customWidth="1"/>
    <col min="6676" max="6676" width="11.7109375" style="493" customWidth="1"/>
    <col min="6677" max="6677" width="0" style="493" hidden="1" customWidth="1"/>
    <col min="6678" max="6678" width="3.7109375" style="493" customWidth="1"/>
    <col min="6679" max="6679" width="11.140625" style="493" bestFit="1" customWidth="1"/>
    <col min="6680" max="6912" width="10.5703125" style="493"/>
    <col min="6913" max="6920" width="0" style="493" hidden="1" customWidth="1"/>
    <col min="6921" max="6923" width="3.7109375" style="493" customWidth="1"/>
    <col min="6924" max="6924" width="12.7109375" style="493" customWidth="1"/>
    <col min="6925" max="6925" width="47.42578125" style="493" customWidth="1"/>
    <col min="6926" max="6929" width="0" style="493" hidden="1" customWidth="1"/>
    <col min="6930" max="6930" width="11.7109375" style="493" customWidth="1"/>
    <col min="6931" max="6931" width="6.42578125" style="493" bestFit="1" customWidth="1"/>
    <col min="6932" max="6932" width="11.7109375" style="493" customWidth="1"/>
    <col min="6933" max="6933" width="0" style="493" hidden="1" customWidth="1"/>
    <col min="6934" max="6934" width="3.7109375" style="493" customWidth="1"/>
    <col min="6935" max="6935" width="11.140625" style="493" bestFit="1" customWidth="1"/>
    <col min="6936" max="7168" width="10.5703125" style="493"/>
    <col min="7169" max="7176" width="0" style="493" hidden="1" customWidth="1"/>
    <col min="7177" max="7179" width="3.7109375" style="493" customWidth="1"/>
    <col min="7180" max="7180" width="12.7109375" style="493" customWidth="1"/>
    <col min="7181" max="7181" width="47.42578125" style="493" customWidth="1"/>
    <col min="7182" max="7185" width="0" style="493" hidden="1" customWidth="1"/>
    <col min="7186" max="7186" width="11.7109375" style="493" customWidth="1"/>
    <col min="7187" max="7187" width="6.42578125" style="493" bestFit="1" customWidth="1"/>
    <col min="7188" max="7188" width="11.7109375" style="493" customWidth="1"/>
    <col min="7189" max="7189" width="0" style="493" hidden="1" customWidth="1"/>
    <col min="7190" max="7190" width="3.7109375" style="493" customWidth="1"/>
    <col min="7191" max="7191" width="11.140625" style="493" bestFit="1" customWidth="1"/>
    <col min="7192" max="7424" width="10.5703125" style="493"/>
    <col min="7425" max="7432" width="0" style="493" hidden="1" customWidth="1"/>
    <col min="7433" max="7435" width="3.7109375" style="493" customWidth="1"/>
    <col min="7436" max="7436" width="12.7109375" style="493" customWidth="1"/>
    <col min="7437" max="7437" width="47.42578125" style="493" customWidth="1"/>
    <col min="7438" max="7441" width="0" style="493" hidden="1" customWidth="1"/>
    <col min="7442" max="7442" width="11.7109375" style="493" customWidth="1"/>
    <col min="7443" max="7443" width="6.42578125" style="493" bestFit="1" customWidth="1"/>
    <col min="7444" max="7444" width="11.7109375" style="493" customWidth="1"/>
    <col min="7445" max="7445" width="0" style="493" hidden="1" customWidth="1"/>
    <col min="7446" max="7446" width="3.7109375" style="493" customWidth="1"/>
    <col min="7447" max="7447" width="11.140625" style="493" bestFit="1" customWidth="1"/>
    <col min="7448" max="7680" width="10.5703125" style="493"/>
    <col min="7681" max="7688" width="0" style="493" hidden="1" customWidth="1"/>
    <col min="7689" max="7691" width="3.7109375" style="493" customWidth="1"/>
    <col min="7692" max="7692" width="12.7109375" style="493" customWidth="1"/>
    <col min="7693" max="7693" width="47.42578125" style="493" customWidth="1"/>
    <col min="7694" max="7697" width="0" style="493" hidden="1" customWidth="1"/>
    <col min="7698" max="7698" width="11.7109375" style="493" customWidth="1"/>
    <col min="7699" max="7699" width="6.42578125" style="493" bestFit="1" customWidth="1"/>
    <col min="7700" max="7700" width="11.7109375" style="493" customWidth="1"/>
    <col min="7701" max="7701" width="0" style="493" hidden="1" customWidth="1"/>
    <col min="7702" max="7702" width="3.7109375" style="493" customWidth="1"/>
    <col min="7703" max="7703" width="11.140625" style="493" bestFit="1" customWidth="1"/>
    <col min="7704" max="7936" width="10.5703125" style="493"/>
    <col min="7937" max="7944" width="0" style="493" hidden="1" customWidth="1"/>
    <col min="7945" max="7947" width="3.7109375" style="493" customWidth="1"/>
    <col min="7948" max="7948" width="12.7109375" style="493" customWidth="1"/>
    <col min="7949" max="7949" width="47.42578125" style="493" customWidth="1"/>
    <col min="7950" max="7953" width="0" style="493" hidden="1" customWidth="1"/>
    <col min="7954" max="7954" width="11.7109375" style="493" customWidth="1"/>
    <col min="7955" max="7955" width="6.42578125" style="493" bestFit="1" customWidth="1"/>
    <col min="7956" max="7956" width="11.7109375" style="493" customWidth="1"/>
    <col min="7957" max="7957" width="0" style="493" hidden="1" customWidth="1"/>
    <col min="7958" max="7958" width="3.7109375" style="493" customWidth="1"/>
    <col min="7959" max="7959" width="11.140625" style="493" bestFit="1" customWidth="1"/>
    <col min="7960" max="8192" width="10.5703125" style="493"/>
    <col min="8193" max="8200" width="0" style="493" hidden="1" customWidth="1"/>
    <col min="8201" max="8203" width="3.7109375" style="493" customWidth="1"/>
    <col min="8204" max="8204" width="12.7109375" style="493" customWidth="1"/>
    <col min="8205" max="8205" width="47.42578125" style="493" customWidth="1"/>
    <col min="8206" max="8209" width="0" style="493" hidden="1" customWidth="1"/>
    <col min="8210" max="8210" width="11.7109375" style="493" customWidth="1"/>
    <col min="8211" max="8211" width="6.42578125" style="493" bestFit="1" customWidth="1"/>
    <col min="8212" max="8212" width="11.7109375" style="493" customWidth="1"/>
    <col min="8213" max="8213" width="0" style="493" hidden="1" customWidth="1"/>
    <col min="8214" max="8214" width="3.7109375" style="493" customWidth="1"/>
    <col min="8215" max="8215" width="11.140625" style="493" bestFit="1" customWidth="1"/>
    <col min="8216" max="8448" width="10.5703125" style="493"/>
    <col min="8449" max="8456" width="0" style="493" hidden="1" customWidth="1"/>
    <col min="8457" max="8459" width="3.7109375" style="493" customWidth="1"/>
    <col min="8460" max="8460" width="12.7109375" style="493" customWidth="1"/>
    <col min="8461" max="8461" width="47.42578125" style="493" customWidth="1"/>
    <col min="8462" max="8465" width="0" style="493" hidden="1" customWidth="1"/>
    <col min="8466" max="8466" width="11.7109375" style="493" customWidth="1"/>
    <col min="8467" max="8467" width="6.42578125" style="493" bestFit="1" customWidth="1"/>
    <col min="8468" max="8468" width="11.7109375" style="493" customWidth="1"/>
    <col min="8469" max="8469" width="0" style="493" hidden="1" customWidth="1"/>
    <col min="8470" max="8470" width="3.7109375" style="493" customWidth="1"/>
    <col min="8471" max="8471" width="11.140625" style="493" bestFit="1" customWidth="1"/>
    <col min="8472" max="8704" width="10.5703125" style="493"/>
    <col min="8705" max="8712" width="0" style="493" hidden="1" customWidth="1"/>
    <col min="8713" max="8715" width="3.7109375" style="493" customWidth="1"/>
    <col min="8716" max="8716" width="12.7109375" style="493" customWidth="1"/>
    <col min="8717" max="8717" width="47.42578125" style="493" customWidth="1"/>
    <col min="8718" max="8721" width="0" style="493" hidden="1" customWidth="1"/>
    <col min="8722" max="8722" width="11.7109375" style="493" customWidth="1"/>
    <col min="8723" max="8723" width="6.42578125" style="493" bestFit="1" customWidth="1"/>
    <col min="8724" max="8724" width="11.7109375" style="493" customWidth="1"/>
    <col min="8725" max="8725" width="0" style="493" hidden="1" customWidth="1"/>
    <col min="8726" max="8726" width="3.7109375" style="493" customWidth="1"/>
    <col min="8727" max="8727" width="11.140625" style="493" bestFit="1" customWidth="1"/>
    <col min="8728" max="8960" width="10.5703125" style="493"/>
    <col min="8961" max="8968" width="0" style="493" hidden="1" customWidth="1"/>
    <col min="8969" max="8971" width="3.7109375" style="493" customWidth="1"/>
    <col min="8972" max="8972" width="12.7109375" style="493" customWidth="1"/>
    <col min="8973" max="8973" width="47.42578125" style="493" customWidth="1"/>
    <col min="8974" max="8977" width="0" style="493" hidden="1" customWidth="1"/>
    <col min="8978" max="8978" width="11.7109375" style="493" customWidth="1"/>
    <col min="8979" max="8979" width="6.42578125" style="493" bestFit="1" customWidth="1"/>
    <col min="8980" max="8980" width="11.7109375" style="493" customWidth="1"/>
    <col min="8981" max="8981" width="0" style="493" hidden="1" customWidth="1"/>
    <col min="8982" max="8982" width="3.7109375" style="493" customWidth="1"/>
    <col min="8983" max="8983" width="11.140625" style="493" bestFit="1" customWidth="1"/>
    <col min="8984" max="9216" width="10.5703125" style="493"/>
    <col min="9217" max="9224" width="0" style="493" hidden="1" customWidth="1"/>
    <col min="9225" max="9227" width="3.7109375" style="493" customWidth="1"/>
    <col min="9228" max="9228" width="12.7109375" style="493" customWidth="1"/>
    <col min="9229" max="9229" width="47.42578125" style="493" customWidth="1"/>
    <col min="9230" max="9233" width="0" style="493" hidden="1" customWidth="1"/>
    <col min="9234" max="9234" width="11.7109375" style="493" customWidth="1"/>
    <col min="9235" max="9235" width="6.42578125" style="493" bestFit="1" customWidth="1"/>
    <col min="9236" max="9236" width="11.7109375" style="493" customWidth="1"/>
    <col min="9237" max="9237" width="0" style="493" hidden="1" customWidth="1"/>
    <col min="9238" max="9238" width="3.7109375" style="493" customWidth="1"/>
    <col min="9239" max="9239" width="11.140625" style="493" bestFit="1" customWidth="1"/>
    <col min="9240" max="9472" width="10.5703125" style="493"/>
    <col min="9473" max="9480" width="0" style="493" hidden="1" customWidth="1"/>
    <col min="9481" max="9483" width="3.7109375" style="493" customWidth="1"/>
    <col min="9484" max="9484" width="12.7109375" style="493" customWidth="1"/>
    <col min="9485" max="9485" width="47.42578125" style="493" customWidth="1"/>
    <col min="9486" max="9489" width="0" style="493" hidden="1" customWidth="1"/>
    <col min="9490" max="9490" width="11.7109375" style="493" customWidth="1"/>
    <col min="9491" max="9491" width="6.42578125" style="493" bestFit="1" customWidth="1"/>
    <col min="9492" max="9492" width="11.7109375" style="493" customWidth="1"/>
    <col min="9493" max="9493" width="0" style="493" hidden="1" customWidth="1"/>
    <col min="9494" max="9494" width="3.7109375" style="493" customWidth="1"/>
    <col min="9495" max="9495" width="11.140625" style="493" bestFit="1" customWidth="1"/>
    <col min="9496" max="9728" width="10.5703125" style="493"/>
    <col min="9729" max="9736" width="0" style="493" hidden="1" customWidth="1"/>
    <col min="9737" max="9739" width="3.7109375" style="493" customWidth="1"/>
    <col min="9740" max="9740" width="12.7109375" style="493" customWidth="1"/>
    <col min="9741" max="9741" width="47.42578125" style="493" customWidth="1"/>
    <col min="9742" max="9745" width="0" style="493" hidden="1" customWidth="1"/>
    <col min="9746" max="9746" width="11.7109375" style="493" customWidth="1"/>
    <col min="9747" max="9747" width="6.42578125" style="493" bestFit="1" customWidth="1"/>
    <col min="9748" max="9748" width="11.7109375" style="493" customWidth="1"/>
    <col min="9749" max="9749" width="0" style="493" hidden="1" customWidth="1"/>
    <col min="9750" max="9750" width="3.7109375" style="493" customWidth="1"/>
    <col min="9751" max="9751" width="11.140625" style="493" bestFit="1" customWidth="1"/>
    <col min="9752" max="9984" width="10.5703125" style="493"/>
    <col min="9985" max="9992" width="0" style="493" hidden="1" customWidth="1"/>
    <col min="9993" max="9995" width="3.7109375" style="493" customWidth="1"/>
    <col min="9996" max="9996" width="12.7109375" style="493" customWidth="1"/>
    <col min="9997" max="9997" width="47.42578125" style="493" customWidth="1"/>
    <col min="9998" max="10001" width="0" style="493" hidden="1" customWidth="1"/>
    <col min="10002" max="10002" width="11.7109375" style="493" customWidth="1"/>
    <col min="10003" max="10003" width="6.42578125" style="493" bestFit="1" customWidth="1"/>
    <col min="10004" max="10004" width="11.7109375" style="493" customWidth="1"/>
    <col min="10005" max="10005" width="0" style="493" hidden="1" customWidth="1"/>
    <col min="10006" max="10006" width="3.7109375" style="493" customWidth="1"/>
    <col min="10007" max="10007" width="11.140625" style="493" bestFit="1" customWidth="1"/>
    <col min="10008" max="10240" width="10.5703125" style="493"/>
    <col min="10241" max="10248" width="0" style="493" hidden="1" customWidth="1"/>
    <col min="10249" max="10251" width="3.7109375" style="493" customWidth="1"/>
    <col min="10252" max="10252" width="12.7109375" style="493" customWidth="1"/>
    <col min="10253" max="10253" width="47.42578125" style="493" customWidth="1"/>
    <col min="10254" max="10257" width="0" style="493" hidden="1" customWidth="1"/>
    <col min="10258" max="10258" width="11.7109375" style="493" customWidth="1"/>
    <col min="10259" max="10259" width="6.42578125" style="493" bestFit="1" customWidth="1"/>
    <col min="10260" max="10260" width="11.7109375" style="493" customWidth="1"/>
    <col min="10261" max="10261" width="0" style="493" hidden="1" customWidth="1"/>
    <col min="10262" max="10262" width="3.7109375" style="493" customWidth="1"/>
    <col min="10263" max="10263" width="11.140625" style="493" bestFit="1" customWidth="1"/>
    <col min="10264" max="10496" width="10.5703125" style="493"/>
    <col min="10497" max="10504" width="0" style="493" hidden="1" customWidth="1"/>
    <col min="10505" max="10507" width="3.7109375" style="493" customWidth="1"/>
    <col min="10508" max="10508" width="12.7109375" style="493" customWidth="1"/>
    <col min="10509" max="10509" width="47.42578125" style="493" customWidth="1"/>
    <col min="10510" max="10513" width="0" style="493" hidden="1" customWidth="1"/>
    <col min="10514" max="10514" width="11.7109375" style="493" customWidth="1"/>
    <col min="10515" max="10515" width="6.42578125" style="493" bestFit="1" customWidth="1"/>
    <col min="10516" max="10516" width="11.7109375" style="493" customWidth="1"/>
    <col min="10517" max="10517" width="0" style="493" hidden="1" customWidth="1"/>
    <col min="10518" max="10518" width="3.7109375" style="493" customWidth="1"/>
    <col min="10519" max="10519" width="11.140625" style="493" bestFit="1" customWidth="1"/>
    <col min="10520" max="10752" width="10.5703125" style="493"/>
    <col min="10753" max="10760" width="0" style="493" hidden="1" customWidth="1"/>
    <col min="10761" max="10763" width="3.7109375" style="493" customWidth="1"/>
    <col min="10764" max="10764" width="12.7109375" style="493" customWidth="1"/>
    <col min="10765" max="10765" width="47.42578125" style="493" customWidth="1"/>
    <col min="10766" max="10769" width="0" style="493" hidden="1" customWidth="1"/>
    <col min="10770" max="10770" width="11.7109375" style="493" customWidth="1"/>
    <col min="10771" max="10771" width="6.42578125" style="493" bestFit="1" customWidth="1"/>
    <col min="10772" max="10772" width="11.7109375" style="493" customWidth="1"/>
    <col min="10773" max="10773" width="0" style="493" hidden="1" customWidth="1"/>
    <col min="10774" max="10774" width="3.7109375" style="493" customWidth="1"/>
    <col min="10775" max="10775" width="11.140625" style="493" bestFit="1" customWidth="1"/>
    <col min="10776" max="11008" width="10.5703125" style="493"/>
    <col min="11009" max="11016" width="0" style="493" hidden="1" customWidth="1"/>
    <col min="11017" max="11019" width="3.7109375" style="493" customWidth="1"/>
    <col min="11020" max="11020" width="12.7109375" style="493" customWidth="1"/>
    <col min="11021" max="11021" width="47.42578125" style="493" customWidth="1"/>
    <col min="11022" max="11025" width="0" style="493" hidden="1" customWidth="1"/>
    <col min="11026" max="11026" width="11.7109375" style="493" customWidth="1"/>
    <col min="11027" max="11027" width="6.42578125" style="493" bestFit="1" customWidth="1"/>
    <col min="11028" max="11028" width="11.7109375" style="493" customWidth="1"/>
    <col min="11029" max="11029" width="0" style="493" hidden="1" customWidth="1"/>
    <col min="11030" max="11030" width="3.7109375" style="493" customWidth="1"/>
    <col min="11031" max="11031" width="11.140625" style="493" bestFit="1" customWidth="1"/>
    <col min="11032" max="11264" width="10.5703125" style="493"/>
    <col min="11265" max="11272" width="0" style="493" hidden="1" customWidth="1"/>
    <col min="11273" max="11275" width="3.7109375" style="493" customWidth="1"/>
    <col min="11276" max="11276" width="12.7109375" style="493" customWidth="1"/>
    <col min="11277" max="11277" width="47.42578125" style="493" customWidth="1"/>
    <col min="11278" max="11281" width="0" style="493" hidden="1" customWidth="1"/>
    <col min="11282" max="11282" width="11.7109375" style="493" customWidth="1"/>
    <col min="11283" max="11283" width="6.42578125" style="493" bestFit="1" customWidth="1"/>
    <col min="11284" max="11284" width="11.7109375" style="493" customWidth="1"/>
    <col min="11285" max="11285" width="0" style="493" hidden="1" customWidth="1"/>
    <col min="11286" max="11286" width="3.7109375" style="493" customWidth="1"/>
    <col min="11287" max="11287" width="11.140625" style="493" bestFit="1" customWidth="1"/>
    <col min="11288" max="11520" width="10.5703125" style="493"/>
    <col min="11521" max="11528" width="0" style="493" hidden="1" customWidth="1"/>
    <col min="11529" max="11531" width="3.7109375" style="493" customWidth="1"/>
    <col min="11532" max="11532" width="12.7109375" style="493" customWidth="1"/>
    <col min="11533" max="11533" width="47.42578125" style="493" customWidth="1"/>
    <col min="11534" max="11537" width="0" style="493" hidden="1" customWidth="1"/>
    <col min="11538" max="11538" width="11.7109375" style="493" customWidth="1"/>
    <col min="11539" max="11539" width="6.42578125" style="493" bestFit="1" customWidth="1"/>
    <col min="11540" max="11540" width="11.7109375" style="493" customWidth="1"/>
    <col min="11541" max="11541" width="0" style="493" hidden="1" customWidth="1"/>
    <col min="11542" max="11542" width="3.7109375" style="493" customWidth="1"/>
    <col min="11543" max="11543" width="11.140625" style="493" bestFit="1" customWidth="1"/>
    <col min="11544" max="11776" width="10.5703125" style="493"/>
    <col min="11777" max="11784" width="0" style="493" hidden="1" customWidth="1"/>
    <col min="11785" max="11787" width="3.7109375" style="493" customWidth="1"/>
    <col min="11788" max="11788" width="12.7109375" style="493" customWidth="1"/>
    <col min="11789" max="11789" width="47.42578125" style="493" customWidth="1"/>
    <col min="11790" max="11793" width="0" style="493" hidden="1" customWidth="1"/>
    <col min="11794" max="11794" width="11.7109375" style="493" customWidth="1"/>
    <col min="11795" max="11795" width="6.42578125" style="493" bestFit="1" customWidth="1"/>
    <col min="11796" max="11796" width="11.7109375" style="493" customWidth="1"/>
    <col min="11797" max="11797" width="0" style="493" hidden="1" customWidth="1"/>
    <col min="11798" max="11798" width="3.7109375" style="493" customWidth="1"/>
    <col min="11799" max="11799" width="11.140625" style="493" bestFit="1" customWidth="1"/>
    <col min="11800" max="12032" width="10.5703125" style="493"/>
    <col min="12033" max="12040" width="0" style="493" hidden="1" customWidth="1"/>
    <col min="12041" max="12043" width="3.7109375" style="493" customWidth="1"/>
    <col min="12044" max="12044" width="12.7109375" style="493" customWidth="1"/>
    <col min="12045" max="12045" width="47.42578125" style="493" customWidth="1"/>
    <col min="12046" max="12049" width="0" style="493" hidden="1" customWidth="1"/>
    <col min="12050" max="12050" width="11.7109375" style="493" customWidth="1"/>
    <col min="12051" max="12051" width="6.42578125" style="493" bestFit="1" customWidth="1"/>
    <col min="12052" max="12052" width="11.7109375" style="493" customWidth="1"/>
    <col min="12053" max="12053" width="0" style="493" hidden="1" customWidth="1"/>
    <col min="12054" max="12054" width="3.7109375" style="493" customWidth="1"/>
    <col min="12055" max="12055" width="11.140625" style="493" bestFit="1" customWidth="1"/>
    <col min="12056" max="12288" width="10.5703125" style="493"/>
    <col min="12289" max="12296" width="0" style="493" hidden="1" customWidth="1"/>
    <col min="12297" max="12299" width="3.7109375" style="493" customWidth="1"/>
    <col min="12300" max="12300" width="12.7109375" style="493" customWidth="1"/>
    <col min="12301" max="12301" width="47.42578125" style="493" customWidth="1"/>
    <col min="12302" max="12305" width="0" style="493" hidden="1" customWidth="1"/>
    <col min="12306" max="12306" width="11.7109375" style="493" customWidth="1"/>
    <col min="12307" max="12307" width="6.42578125" style="493" bestFit="1" customWidth="1"/>
    <col min="12308" max="12308" width="11.7109375" style="493" customWidth="1"/>
    <col min="12309" max="12309" width="0" style="493" hidden="1" customWidth="1"/>
    <col min="12310" max="12310" width="3.7109375" style="493" customWidth="1"/>
    <col min="12311" max="12311" width="11.140625" style="493" bestFit="1" customWidth="1"/>
    <col min="12312" max="12544" width="10.5703125" style="493"/>
    <col min="12545" max="12552" width="0" style="493" hidden="1" customWidth="1"/>
    <col min="12553" max="12555" width="3.7109375" style="493" customWidth="1"/>
    <col min="12556" max="12556" width="12.7109375" style="493" customWidth="1"/>
    <col min="12557" max="12557" width="47.42578125" style="493" customWidth="1"/>
    <col min="12558" max="12561" width="0" style="493" hidden="1" customWidth="1"/>
    <col min="12562" max="12562" width="11.7109375" style="493" customWidth="1"/>
    <col min="12563" max="12563" width="6.42578125" style="493" bestFit="1" customWidth="1"/>
    <col min="12564" max="12564" width="11.7109375" style="493" customWidth="1"/>
    <col min="12565" max="12565" width="0" style="493" hidden="1" customWidth="1"/>
    <col min="12566" max="12566" width="3.7109375" style="493" customWidth="1"/>
    <col min="12567" max="12567" width="11.140625" style="493" bestFit="1" customWidth="1"/>
    <col min="12568" max="12800" width="10.5703125" style="493"/>
    <col min="12801" max="12808" width="0" style="493" hidden="1" customWidth="1"/>
    <col min="12809" max="12811" width="3.7109375" style="493" customWidth="1"/>
    <col min="12812" max="12812" width="12.7109375" style="493" customWidth="1"/>
    <col min="12813" max="12813" width="47.42578125" style="493" customWidth="1"/>
    <col min="12814" max="12817" width="0" style="493" hidden="1" customWidth="1"/>
    <col min="12818" max="12818" width="11.7109375" style="493" customWidth="1"/>
    <col min="12819" max="12819" width="6.42578125" style="493" bestFit="1" customWidth="1"/>
    <col min="12820" max="12820" width="11.7109375" style="493" customWidth="1"/>
    <col min="12821" max="12821" width="0" style="493" hidden="1" customWidth="1"/>
    <col min="12822" max="12822" width="3.7109375" style="493" customWidth="1"/>
    <col min="12823" max="12823" width="11.140625" style="493" bestFit="1" customWidth="1"/>
    <col min="12824" max="13056" width="10.5703125" style="493"/>
    <col min="13057" max="13064" width="0" style="493" hidden="1" customWidth="1"/>
    <col min="13065" max="13067" width="3.7109375" style="493" customWidth="1"/>
    <col min="13068" max="13068" width="12.7109375" style="493" customWidth="1"/>
    <col min="13069" max="13069" width="47.42578125" style="493" customWidth="1"/>
    <col min="13070" max="13073" width="0" style="493" hidden="1" customWidth="1"/>
    <col min="13074" max="13074" width="11.7109375" style="493" customWidth="1"/>
    <col min="13075" max="13075" width="6.42578125" style="493" bestFit="1" customWidth="1"/>
    <col min="13076" max="13076" width="11.7109375" style="493" customWidth="1"/>
    <col min="13077" max="13077" width="0" style="493" hidden="1" customWidth="1"/>
    <col min="13078" max="13078" width="3.7109375" style="493" customWidth="1"/>
    <col min="13079" max="13079" width="11.140625" style="493" bestFit="1" customWidth="1"/>
    <col min="13080" max="13312" width="10.5703125" style="493"/>
    <col min="13313" max="13320" width="0" style="493" hidden="1" customWidth="1"/>
    <col min="13321" max="13323" width="3.7109375" style="493" customWidth="1"/>
    <col min="13324" max="13324" width="12.7109375" style="493" customWidth="1"/>
    <col min="13325" max="13325" width="47.42578125" style="493" customWidth="1"/>
    <col min="13326" max="13329" width="0" style="493" hidden="1" customWidth="1"/>
    <col min="13330" max="13330" width="11.7109375" style="493" customWidth="1"/>
    <col min="13331" max="13331" width="6.42578125" style="493" bestFit="1" customWidth="1"/>
    <col min="13332" max="13332" width="11.7109375" style="493" customWidth="1"/>
    <col min="13333" max="13333" width="0" style="493" hidden="1" customWidth="1"/>
    <col min="13334" max="13334" width="3.7109375" style="493" customWidth="1"/>
    <col min="13335" max="13335" width="11.140625" style="493" bestFit="1" customWidth="1"/>
    <col min="13336" max="13568" width="10.5703125" style="493"/>
    <col min="13569" max="13576" width="0" style="493" hidden="1" customWidth="1"/>
    <col min="13577" max="13579" width="3.7109375" style="493" customWidth="1"/>
    <col min="13580" max="13580" width="12.7109375" style="493" customWidth="1"/>
    <col min="13581" max="13581" width="47.42578125" style="493" customWidth="1"/>
    <col min="13582" max="13585" width="0" style="493" hidden="1" customWidth="1"/>
    <col min="13586" max="13586" width="11.7109375" style="493" customWidth="1"/>
    <col min="13587" max="13587" width="6.42578125" style="493" bestFit="1" customWidth="1"/>
    <col min="13588" max="13588" width="11.7109375" style="493" customWidth="1"/>
    <col min="13589" max="13589" width="0" style="493" hidden="1" customWidth="1"/>
    <col min="13590" max="13590" width="3.7109375" style="493" customWidth="1"/>
    <col min="13591" max="13591" width="11.140625" style="493" bestFit="1" customWidth="1"/>
    <col min="13592" max="13824" width="10.5703125" style="493"/>
    <col min="13825" max="13832" width="0" style="493" hidden="1" customWidth="1"/>
    <col min="13833" max="13835" width="3.7109375" style="493" customWidth="1"/>
    <col min="13836" max="13836" width="12.7109375" style="493" customWidth="1"/>
    <col min="13837" max="13837" width="47.42578125" style="493" customWidth="1"/>
    <col min="13838" max="13841" width="0" style="493" hidden="1" customWidth="1"/>
    <col min="13842" max="13842" width="11.7109375" style="493" customWidth="1"/>
    <col min="13843" max="13843" width="6.42578125" style="493" bestFit="1" customWidth="1"/>
    <col min="13844" max="13844" width="11.7109375" style="493" customWidth="1"/>
    <col min="13845" max="13845" width="0" style="493" hidden="1" customWidth="1"/>
    <col min="13846" max="13846" width="3.7109375" style="493" customWidth="1"/>
    <col min="13847" max="13847" width="11.140625" style="493" bestFit="1" customWidth="1"/>
    <col min="13848" max="14080" width="10.5703125" style="493"/>
    <col min="14081" max="14088" width="0" style="493" hidden="1" customWidth="1"/>
    <col min="14089" max="14091" width="3.7109375" style="493" customWidth="1"/>
    <col min="14092" max="14092" width="12.7109375" style="493" customWidth="1"/>
    <col min="14093" max="14093" width="47.42578125" style="493" customWidth="1"/>
    <col min="14094" max="14097" width="0" style="493" hidden="1" customWidth="1"/>
    <col min="14098" max="14098" width="11.7109375" style="493" customWidth="1"/>
    <col min="14099" max="14099" width="6.42578125" style="493" bestFit="1" customWidth="1"/>
    <col min="14100" max="14100" width="11.7109375" style="493" customWidth="1"/>
    <col min="14101" max="14101" width="0" style="493" hidden="1" customWidth="1"/>
    <col min="14102" max="14102" width="3.7109375" style="493" customWidth="1"/>
    <col min="14103" max="14103" width="11.140625" style="493" bestFit="1" customWidth="1"/>
    <col min="14104" max="14336" width="10.5703125" style="493"/>
    <col min="14337" max="14344" width="0" style="493" hidden="1" customWidth="1"/>
    <col min="14345" max="14347" width="3.7109375" style="493" customWidth="1"/>
    <col min="14348" max="14348" width="12.7109375" style="493" customWidth="1"/>
    <col min="14349" max="14349" width="47.42578125" style="493" customWidth="1"/>
    <col min="14350" max="14353" width="0" style="493" hidden="1" customWidth="1"/>
    <col min="14354" max="14354" width="11.7109375" style="493" customWidth="1"/>
    <col min="14355" max="14355" width="6.42578125" style="493" bestFit="1" customWidth="1"/>
    <col min="14356" max="14356" width="11.7109375" style="493" customWidth="1"/>
    <col min="14357" max="14357" width="0" style="493" hidden="1" customWidth="1"/>
    <col min="14358" max="14358" width="3.7109375" style="493" customWidth="1"/>
    <col min="14359" max="14359" width="11.140625" style="493" bestFit="1" customWidth="1"/>
    <col min="14360" max="14592" width="10.5703125" style="493"/>
    <col min="14593" max="14600" width="0" style="493" hidden="1" customWidth="1"/>
    <col min="14601" max="14603" width="3.7109375" style="493" customWidth="1"/>
    <col min="14604" max="14604" width="12.7109375" style="493" customWidth="1"/>
    <col min="14605" max="14605" width="47.42578125" style="493" customWidth="1"/>
    <col min="14606" max="14609" width="0" style="493" hidden="1" customWidth="1"/>
    <col min="14610" max="14610" width="11.7109375" style="493" customWidth="1"/>
    <col min="14611" max="14611" width="6.42578125" style="493" bestFit="1" customWidth="1"/>
    <col min="14612" max="14612" width="11.7109375" style="493" customWidth="1"/>
    <col min="14613" max="14613" width="0" style="493" hidden="1" customWidth="1"/>
    <col min="14614" max="14614" width="3.7109375" style="493" customWidth="1"/>
    <col min="14615" max="14615" width="11.140625" style="493" bestFit="1" customWidth="1"/>
    <col min="14616" max="14848" width="10.5703125" style="493"/>
    <col min="14849" max="14856" width="0" style="493" hidden="1" customWidth="1"/>
    <col min="14857" max="14859" width="3.7109375" style="493" customWidth="1"/>
    <col min="14860" max="14860" width="12.7109375" style="493" customWidth="1"/>
    <col min="14861" max="14861" width="47.42578125" style="493" customWidth="1"/>
    <col min="14862" max="14865" width="0" style="493" hidden="1" customWidth="1"/>
    <col min="14866" max="14866" width="11.7109375" style="493" customWidth="1"/>
    <col min="14867" max="14867" width="6.42578125" style="493" bestFit="1" customWidth="1"/>
    <col min="14868" max="14868" width="11.7109375" style="493" customWidth="1"/>
    <col min="14869" max="14869" width="0" style="493" hidden="1" customWidth="1"/>
    <col min="14870" max="14870" width="3.7109375" style="493" customWidth="1"/>
    <col min="14871" max="14871" width="11.140625" style="493" bestFit="1" customWidth="1"/>
    <col min="14872" max="15104" width="10.5703125" style="493"/>
    <col min="15105" max="15112" width="0" style="493" hidden="1" customWidth="1"/>
    <col min="15113" max="15115" width="3.7109375" style="493" customWidth="1"/>
    <col min="15116" max="15116" width="12.7109375" style="493" customWidth="1"/>
    <col min="15117" max="15117" width="47.42578125" style="493" customWidth="1"/>
    <col min="15118" max="15121" width="0" style="493" hidden="1" customWidth="1"/>
    <col min="15122" max="15122" width="11.7109375" style="493" customWidth="1"/>
    <col min="15123" max="15123" width="6.42578125" style="493" bestFit="1" customWidth="1"/>
    <col min="15124" max="15124" width="11.7109375" style="493" customWidth="1"/>
    <col min="15125" max="15125" width="0" style="493" hidden="1" customWidth="1"/>
    <col min="15126" max="15126" width="3.7109375" style="493" customWidth="1"/>
    <col min="15127" max="15127" width="11.140625" style="493" bestFit="1" customWidth="1"/>
    <col min="15128" max="15360" width="10.5703125" style="493"/>
    <col min="15361" max="15368" width="0" style="493" hidden="1" customWidth="1"/>
    <col min="15369" max="15371" width="3.7109375" style="493" customWidth="1"/>
    <col min="15372" max="15372" width="12.7109375" style="493" customWidth="1"/>
    <col min="15373" max="15373" width="47.42578125" style="493" customWidth="1"/>
    <col min="15374" max="15377" width="0" style="493" hidden="1" customWidth="1"/>
    <col min="15378" max="15378" width="11.7109375" style="493" customWidth="1"/>
    <col min="15379" max="15379" width="6.42578125" style="493" bestFit="1" customWidth="1"/>
    <col min="15380" max="15380" width="11.7109375" style="493" customWidth="1"/>
    <col min="15381" max="15381" width="0" style="493" hidden="1" customWidth="1"/>
    <col min="15382" max="15382" width="3.7109375" style="493" customWidth="1"/>
    <col min="15383" max="15383" width="11.140625" style="493" bestFit="1" customWidth="1"/>
    <col min="15384" max="15616" width="10.5703125" style="493"/>
    <col min="15617" max="15624" width="0" style="493" hidden="1" customWidth="1"/>
    <col min="15625" max="15627" width="3.7109375" style="493" customWidth="1"/>
    <col min="15628" max="15628" width="12.7109375" style="493" customWidth="1"/>
    <col min="15629" max="15629" width="47.42578125" style="493" customWidth="1"/>
    <col min="15630" max="15633" width="0" style="493" hidden="1" customWidth="1"/>
    <col min="15634" max="15634" width="11.7109375" style="493" customWidth="1"/>
    <col min="15635" max="15635" width="6.42578125" style="493" bestFit="1" customWidth="1"/>
    <col min="15636" max="15636" width="11.7109375" style="493" customWidth="1"/>
    <col min="15637" max="15637" width="0" style="493" hidden="1" customWidth="1"/>
    <col min="15638" max="15638" width="3.7109375" style="493" customWidth="1"/>
    <col min="15639" max="15639" width="11.140625" style="493" bestFit="1" customWidth="1"/>
    <col min="15640" max="15872" width="10.5703125" style="493"/>
    <col min="15873" max="15880" width="0" style="493" hidden="1" customWidth="1"/>
    <col min="15881" max="15883" width="3.7109375" style="493" customWidth="1"/>
    <col min="15884" max="15884" width="12.7109375" style="493" customWidth="1"/>
    <col min="15885" max="15885" width="47.42578125" style="493" customWidth="1"/>
    <col min="15886" max="15889" width="0" style="493" hidden="1" customWidth="1"/>
    <col min="15890" max="15890" width="11.7109375" style="493" customWidth="1"/>
    <col min="15891" max="15891" width="6.42578125" style="493" bestFit="1" customWidth="1"/>
    <col min="15892" max="15892" width="11.7109375" style="493" customWidth="1"/>
    <col min="15893" max="15893" width="0" style="493" hidden="1" customWidth="1"/>
    <col min="15894" max="15894" width="3.7109375" style="493" customWidth="1"/>
    <col min="15895" max="15895" width="11.140625" style="493" bestFit="1" customWidth="1"/>
    <col min="15896" max="16128" width="10.5703125" style="493"/>
    <col min="16129" max="16136" width="0" style="493" hidden="1" customWidth="1"/>
    <col min="16137" max="16139" width="3.7109375" style="493" customWidth="1"/>
    <col min="16140" max="16140" width="12.7109375" style="493" customWidth="1"/>
    <col min="16141" max="16141" width="47.42578125" style="493" customWidth="1"/>
    <col min="16142" max="16145" width="0" style="493" hidden="1" customWidth="1"/>
    <col min="16146" max="16146" width="11.7109375" style="493" customWidth="1"/>
    <col min="16147" max="16147" width="6.42578125" style="493" bestFit="1" customWidth="1"/>
    <col min="16148" max="16148" width="11.7109375" style="493" customWidth="1"/>
    <col min="16149" max="16149" width="0" style="493" hidden="1" customWidth="1"/>
    <col min="16150" max="16150" width="3.7109375" style="493" customWidth="1"/>
    <col min="16151" max="16151" width="11.140625" style="493" bestFit="1" customWidth="1"/>
    <col min="16152" max="16384" width="10.5703125" style="493"/>
  </cols>
  <sheetData>
    <row r="1" spans="1:35" ht="14.25" hidden="1" customHeight="1"/>
    <row r="2" spans="1:35" ht="14.25" hidden="1" customHeight="1"/>
    <row r="3" spans="1:35" ht="14.25" hidden="1" customHeight="1"/>
    <row r="4" spans="1:35" ht="3" customHeight="1">
      <c r="J4" s="499"/>
      <c r="K4" s="499"/>
      <c r="L4" s="494"/>
      <c r="M4" s="494"/>
      <c r="N4" s="494"/>
      <c r="O4" s="502"/>
      <c r="P4" s="502"/>
      <c r="Q4" s="502"/>
      <c r="R4" s="502"/>
      <c r="S4" s="502"/>
      <c r="T4" s="502"/>
      <c r="U4" s="494"/>
    </row>
    <row r="5" spans="1:35" ht="22.5" customHeight="1">
      <c r="J5" s="499"/>
      <c r="K5" s="499"/>
      <c r="L5" s="1296" t="s">
        <v>732</v>
      </c>
      <c r="M5" s="1296"/>
      <c r="N5" s="1296"/>
      <c r="O5" s="1296"/>
      <c r="P5" s="1296"/>
      <c r="Q5" s="1296"/>
      <c r="R5" s="1296"/>
      <c r="S5" s="1296"/>
      <c r="T5" s="1296"/>
      <c r="U5" s="548"/>
    </row>
    <row r="6" spans="1:35" ht="3" customHeight="1">
      <c r="J6" s="499"/>
      <c r="K6" s="499"/>
      <c r="L6" s="494"/>
      <c r="M6" s="494"/>
      <c r="N6" s="494"/>
      <c r="O6" s="498"/>
      <c r="P6" s="498"/>
      <c r="Q6" s="498"/>
      <c r="R6" s="498"/>
      <c r="S6" s="498"/>
      <c r="T6" s="498"/>
      <c r="U6" s="494"/>
    </row>
    <row r="7" spans="1:35" s="746" customFormat="1" ht="5.25" hidden="1">
      <c r="A7" s="1121"/>
      <c r="B7" s="1121"/>
      <c r="C7" s="1121"/>
      <c r="D7" s="1121"/>
      <c r="E7" s="1121"/>
      <c r="F7" s="1121"/>
      <c r="G7" s="1121"/>
      <c r="H7" s="1121"/>
      <c r="L7" s="1172"/>
      <c r="M7" s="1046"/>
      <c r="O7" s="1302"/>
      <c r="P7" s="1302"/>
      <c r="Q7" s="1302"/>
      <c r="R7" s="1302"/>
      <c r="S7" s="1302"/>
      <c r="T7" s="1302"/>
      <c r="U7" s="780"/>
      <c r="V7" s="780"/>
      <c r="X7" s="1121"/>
      <c r="Y7" s="1121"/>
      <c r="Z7" s="1121"/>
      <c r="AA7" s="1121"/>
      <c r="AB7" s="1121"/>
    </row>
    <row r="8" spans="1:35"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303" t="str">
        <f>IF(datePr_ch="",IF(datePr="","",datePr),datePr_ch)</f>
        <v>28.04.2023</v>
      </c>
      <c r="P8" s="1303"/>
      <c r="Q8" s="1303"/>
      <c r="R8" s="1303"/>
      <c r="S8" s="1303"/>
      <c r="T8" s="1303"/>
      <c r="U8" s="635"/>
      <c r="X8" s="559"/>
      <c r="Y8" s="559"/>
      <c r="Z8" s="559"/>
      <c r="AA8" s="559"/>
      <c r="AB8" s="559"/>
      <c r="AC8" s="559"/>
      <c r="AD8" s="559"/>
      <c r="AE8" s="559"/>
      <c r="AF8" s="559"/>
      <c r="AG8" s="559"/>
      <c r="AH8" s="559"/>
      <c r="AI8" s="559"/>
    </row>
    <row r="9" spans="1:35"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303" t="str">
        <f>IF(numberPr_ch="",IF(numberPr="","",numberPr),numberPr_ch)</f>
        <v>О-1242</v>
      </c>
      <c r="P9" s="1303"/>
      <c r="Q9" s="1303"/>
      <c r="R9" s="1303"/>
      <c r="S9" s="1303"/>
      <c r="T9" s="1303"/>
      <c r="U9" s="635"/>
      <c r="X9" s="559"/>
      <c r="Y9" s="559"/>
      <c r="Z9" s="559"/>
      <c r="AA9" s="559"/>
      <c r="AB9" s="559"/>
      <c r="AC9" s="559"/>
      <c r="AD9" s="559"/>
      <c r="AE9" s="559"/>
      <c r="AF9" s="559"/>
      <c r="AG9" s="559"/>
      <c r="AH9" s="559"/>
      <c r="AI9" s="559"/>
    </row>
    <row r="10" spans="1:35" s="746" customFormat="1" ht="5.25" hidden="1">
      <c r="A10" s="1121"/>
      <c r="B10" s="1121"/>
      <c r="C10" s="1121"/>
      <c r="D10" s="1121"/>
      <c r="E10" s="1121"/>
      <c r="F10" s="1121"/>
      <c r="G10" s="1121"/>
      <c r="H10" s="1121"/>
      <c r="L10" s="1172"/>
      <c r="M10" s="1046"/>
      <c r="O10" s="1302"/>
      <c r="P10" s="1302"/>
      <c r="Q10" s="1302"/>
      <c r="R10" s="1302"/>
      <c r="S10" s="1302"/>
      <c r="T10" s="1302"/>
      <c r="U10" s="780"/>
      <c r="V10" s="780"/>
      <c r="X10" s="1121"/>
      <c r="Y10" s="1121"/>
      <c r="Z10" s="1121"/>
      <c r="AA10" s="1121"/>
      <c r="AB10" s="1121"/>
    </row>
    <row r="11" spans="1:35" s="539" customFormat="1" ht="11.25" hidden="1" customHeight="1">
      <c r="A11" s="559"/>
      <c r="B11" s="559"/>
      <c r="C11" s="559"/>
      <c r="D11" s="559"/>
      <c r="E11" s="559"/>
      <c r="F11" s="559"/>
      <c r="G11" s="559"/>
      <c r="H11" s="559"/>
      <c r="L11" s="1297"/>
      <c r="M11" s="1297"/>
      <c r="N11" s="536"/>
      <c r="O11" s="1328"/>
      <c r="P11" s="1328"/>
      <c r="Q11" s="1328"/>
      <c r="R11" s="1328"/>
      <c r="S11" s="1328"/>
      <c r="T11" s="1328"/>
      <c r="U11" s="557" t="s">
        <v>371</v>
      </c>
      <c r="X11" s="559"/>
      <c r="Y11" s="559"/>
      <c r="Z11" s="559"/>
      <c r="AA11" s="559"/>
      <c r="AB11" s="559"/>
      <c r="AC11" s="559"/>
      <c r="AD11" s="559"/>
      <c r="AE11" s="559"/>
      <c r="AF11" s="559"/>
      <c r="AG11" s="559"/>
      <c r="AH11" s="559"/>
      <c r="AI11" s="559"/>
    </row>
    <row r="12" spans="1:35">
      <c r="J12" s="499"/>
      <c r="K12" s="499"/>
      <c r="L12" s="494"/>
      <c r="M12" s="494"/>
      <c r="N12" s="494"/>
      <c r="O12" s="1327"/>
      <c r="P12" s="1327"/>
      <c r="Q12" s="1327"/>
      <c r="R12" s="1327"/>
      <c r="S12" s="1327"/>
      <c r="T12" s="1327"/>
      <c r="U12" s="1327"/>
    </row>
    <row r="13" spans="1:35" ht="14.25" customHeight="1">
      <c r="J13" s="499"/>
      <c r="K13" s="499"/>
      <c r="L13" s="1227" t="s">
        <v>445</v>
      </c>
      <c r="M13" s="1227"/>
      <c r="N13" s="1227"/>
      <c r="O13" s="1227"/>
      <c r="P13" s="1227"/>
      <c r="Q13" s="1227"/>
      <c r="R13" s="1227"/>
      <c r="S13" s="1227"/>
      <c r="T13" s="1227"/>
      <c r="U13" s="1227"/>
      <c r="V13" s="1227"/>
      <c r="W13" s="1227" t="s">
        <v>446</v>
      </c>
    </row>
    <row r="14" spans="1:35" ht="14.25" customHeight="1">
      <c r="J14" s="499"/>
      <c r="K14" s="499"/>
      <c r="L14" s="1310" t="s">
        <v>91</v>
      </c>
      <c r="M14" s="1310" t="s">
        <v>602</v>
      </c>
      <c r="N14" s="491"/>
      <c r="O14" s="1311" t="s">
        <v>604</v>
      </c>
      <c r="P14" s="1312"/>
      <c r="Q14" s="1312"/>
      <c r="R14" s="1312"/>
      <c r="S14" s="1312"/>
      <c r="T14" s="1313"/>
      <c r="U14" s="1293" t="s">
        <v>339</v>
      </c>
      <c r="V14" s="1307" t="s">
        <v>274</v>
      </c>
      <c r="W14" s="1227"/>
    </row>
    <row r="15" spans="1:35" ht="14.25" customHeight="1">
      <c r="J15" s="499"/>
      <c r="K15" s="499"/>
      <c r="L15" s="1310"/>
      <c r="M15" s="1310"/>
      <c r="N15" s="491"/>
      <c r="O15" s="1316" t="s">
        <v>590</v>
      </c>
      <c r="P15" s="1314"/>
      <c r="Q15" s="1315"/>
      <c r="R15" s="1291" t="s">
        <v>615</v>
      </c>
      <c r="S15" s="1291"/>
      <c r="T15" s="1292"/>
      <c r="U15" s="1294"/>
      <c r="V15" s="1308"/>
      <c r="W15" s="1227"/>
    </row>
    <row r="16" spans="1:35" ht="30" customHeight="1">
      <c r="J16" s="499"/>
      <c r="K16" s="499"/>
      <c r="L16" s="1310"/>
      <c r="M16" s="1310"/>
      <c r="N16" s="490"/>
      <c r="O16" s="1317"/>
      <c r="P16" s="505"/>
      <c r="Q16" s="505"/>
      <c r="R16" s="506" t="s">
        <v>273</v>
      </c>
      <c r="S16" s="1305" t="s">
        <v>272</v>
      </c>
      <c r="T16" s="1306"/>
      <c r="U16" s="1295"/>
      <c r="V16" s="1309"/>
      <c r="W16" s="1227"/>
    </row>
    <row r="17" spans="1:36">
      <c r="J17" s="499"/>
      <c r="K17" s="538">
        <v>1</v>
      </c>
      <c r="L17" s="616" t="s">
        <v>92</v>
      </c>
      <c r="M17" s="616" t="s">
        <v>48</v>
      </c>
      <c r="N17" s="636" t="s">
        <v>48</v>
      </c>
      <c r="O17" s="617">
        <f ca="1">OFFSET(O17,0,-1)+1</f>
        <v>3</v>
      </c>
      <c r="P17" s="618">
        <f ca="1">OFFSET(P17,0,-1)</f>
        <v>3</v>
      </c>
      <c r="Q17" s="618">
        <f ca="1">OFFSET(Q17,0,-1)</f>
        <v>3</v>
      </c>
      <c r="R17" s="617">
        <f ca="1">OFFSET(R17,0,-1)+1</f>
        <v>4</v>
      </c>
      <c r="S17" s="1298">
        <f ca="1">OFFSET(S17,0,-1)+1</f>
        <v>5</v>
      </c>
      <c r="T17" s="1298"/>
      <c r="U17" s="617">
        <f ca="1">OFFSET(U17,0,-2)+1</f>
        <v>6</v>
      </c>
      <c r="V17" s="618">
        <f ca="1">OFFSET(V17,0,-1)</f>
        <v>6</v>
      </c>
      <c r="W17" s="617">
        <f ca="1">OFFSET(W17,0,-1)+1</f>
        <v>7</v>
      </c>
    </row>
    <row r="18" spans="1:36" ht="22.5">
      <c r="A18" s="1281">
        <v>1</v>
      </c>
      <c r="B18" s="867"/>
      <c r="C18" s="867"/>
      <c r="D18" s="867"/>
      <c r="E18" s="868"/>
      <c r="F18" s="869"/>
      <c r="G18" s="867"/>
      <c r="H18" s="867"/>
      <c r="I18" s="870"/>
      <c r="J18" s="865"/>
      <c r="K18" s="874">
        <v>1</v>
      </c>
      <c r="L18" s="562">
        <f>mergeValue(A18)</f>
        <v>1</v>
      </c>
      <c r="M18" s="610" t="s">
        <v>19</v>
      </c>
      <c r="N18" s="549"/>
      <c r="O18" s="1324"/>
      <c r="P18" s="1324"/>
      <c r="Q18" s="1324"/>
      <c r="R18" s="1324"/>
      <c r="S18" s="1324"/>
      <c r="T18" s="1324"/>
      <c r="U18" s="1324"/>
      <c r="V18" s="1324"/>
      <c r="W18" s="599" t="s">
        <v>718</v>
      </c>
    </row>
    <row r="19" spans="1:36" ht="22.5">
      <c r="A19" s="1281"/>
      <c r="B19" s="1281">
        <v>1</v>
      </c>
      <c r="C19" s="867"/>
      <c r="D19" s="867"/>
      <c r="E19" s="869"/>
      <c r="F19" s="869"/>
      <c r="G19" s="867"/>
      <c r="H19" s="867"/>
      <c r="I19" s="864"/>
      <c r="J19" s="863"/>
      <c r="K19" s="874">
        <v>1</v>
      </c>
      <c r="L19" s="562" t="str">
        <f>mergeValue(A19) &amp;"."&amp; mergeValue(B19)</f>
        <v>1.1</v>
      </c>
      <c r="M19" s="516" t="s">
        <v>15</v>
      </c>
      <c r="N19" s="549"/>
      <c r="O19" s="1324"/>
      <c r="P19" s="1324"/>
      <c r="Q19" s="1324"/>
      <c r="R19" s="1324"/>
      <c r="S19" s="1324"/>
      <c r="T19" s="1324"/>
      <c r="U19" s="1324"/>
      <c r="V19" s="1324"/>
      <c r="W19" s="599" t="s">
        <v>459</v>
      </c>
    </row>
    <row r="20" spans="1:36" ht="22.5">
      <c r="A20" s="1281"/>
      <c r="B20" s="1281"/>
      <c r="C20" s="1281">
        <v>1</v>
      </c>
      <c r="D20" s="867"/>
      <c r="E20" s="869"/>
      <c r="F20" s="869"/>
      <c r="G20" s="867"/>
      <c r="H20" s="867"/>
      <c r="I20" s="871"/>
      <c r="J20" s="863"/>
      <c r="K20" s="874">
        <v>1</v>
      </c>
      <c r="L20" s="562" t="str">
        <f>mergeValue(A20) &amp;"."&amp; mergeValue(B20)&amp;"."&amp; mergeValue(C20)</f>
        <v>1.1.1</v>
      </c>
      <c r="M20" s="517" t="s">
        <v>7</v>
      </c>
      <c r="N20" s="549"/>
      <c r="O20" s="1324"/>
      <c r="P20" s="1324"/>
      <c r="Q20" s="1324"/>
      <c r="R20" s="1324"/>
      <c r="S20" s="1324"/>
      <c r="T20" s="1324"/>
      <c r="U20" s="1324"/>
      <c r="V20" s="1324"/>
      <c r="W20" s="599" t="s">
        <v>600</v>
      </c>
    </row>
    <row r="21" spans="1:36" ht="22.5">
      <c r="A21" s="1281"/>
      <c r="B21" s="1281"/>
      <c r="C21" s="1281"/>
      <c r="D21" s="1281">
        <v>1</v>
      </c>
      <c r="E21" s="869"/>
      <c r="F21" s="869"/>
      <c r="G21" s="867"/>
      <c r="H21" s="867"/>
      <c r="I21" s="1281">
        <v>1</v>
      </c>
      <c r="J21" s="863"/>
      <c r="K21" s="874">
        <v>1</v>
      </c>
      <c r="L21" s="562" t="str">
        <f>mergeValue(A21) &amp;"."&amp; mergeValue(B21)&amp;"."&amp; mergeValue(C21)&amp;"."&amp; mergeValue(D21)</f>
        <v>1.1.1.1</v>
      </c>
      <c r="M21" s="518" t="s">
        <v>21</v>
      </c>
      <c r="N21" s="549"/>
      <c r="O21" s="1324"/>
      <c r="P21" s="1324"/>
      <c r="Q21" s="1324"/>
      <c r="R21" s="1324"/>
      <c r="S21" s="1324"/>
      <c r="T21" s="1324"/>
      <c r="U21" s="1324"/>
      <c r="V21" s="1324"/>
      <c r="W21" s="599" t="s">
        <v>601</v>
      </c>
    </row>
    <row r="22" spans="1:36" ht="11.25" hidden="1" customHeight="1">
      <c r="A22" s="1281"/>
      <c r="B22" s="1281"/>
      <c r="C22" s="1281"/>
      <c r="D22" s="1281"/>
      <c r="E22" s="1281">
        <v>1</v>
      </c>
      <c r="F22" s="869"/>
      <c r="G22" s="867"/>
      <c r="H22" s="867"/>
      <c r="I22" s="1281"/>
      <c r="J22" s="869"/>
      <c r="K22" s="874">
        <v>1</v>
      </c>
      <c r="L22" s="562"/>
      <c r="M22" s="524"/>
      <c r="N22" s="550"/>
      <c r="O22" s="600"/>
      <c r="P22" s="600"/>
      <c r="Q22" s="600"/>
      <c r="R22" s="600"/>
      <c r="S22" s="600"/>
      <c r="T22" s="600"/>
      <c r="U22" s="562"/>
      <c r="V22" s="477"/>
      <c r="W22" s="529"/>
    </row>
    <row r="23" spans="1:36" ht="33.75">
      <c r="A23" s="1281"/>
      <c r="B23" s="1281"/>
      <c r="C23" s="1281"/>
      <c r="D23" s="1281"/>
      <c r="E23" s="1281"/>
      <c r="F23" s="1281">
        <v>1</v>
      </c>
      <c r="G23" s="867"/>
      <c r="H23" s="867"/>
      <c r="I23" s="1281"/>
      <c r="J23" s="1326"/>
      <c r="K23" s="874">
        <v>1</v>
      </c>
      <c r="L23" s="562" t="str">
        <f>mergeValue(A23) &amp;"."&amp; mergeValue(B23)&amp;"."&amp; mergeValue(C23)&amp;"."&amp; mergeValue(D23)&amp;"."&amp;  mergeValue(F23)</f>
        <v>1.1.1.1.1</v>
      </c>
      <c r="M23" s="524" t="s">
        <v>9</v>
      </c>
      <c r="N23" s="550"/>
      <c r="O23" s="1283"/>
      <c r="P23" s="1283"/>
      <c r="Q23" s="1283"/>
      <c r="R23" s="1283"/>
      <c r="S23" s="1283"/>
      <c r="T23" s="1283"/>
      <c r="U23" s="1283"/>
      <c r="V23" s="1283"/>
      <c r="W23" s="599" t="s">
        <v>720</v>
      </c>
      <c r="Y23" s="558" t="str">
        <f>strCheckUnique(Z23:Z26)</f>
        <v/>
      </c>
      <c r="AA23" s="558"/>
    </row>
    <row r="24" spans="1:36" ht="99" customHeight="1">
      <c r="A24" s="1281"/>
      <c r="B24" s="1281"/>
      <c r="C24" s="1281"/>
      <c r="D24" s="1281"/>
      <c r="E24" s="1281"/>
      <c r="F24" s="1281"/>
      <c r="G24" s="867">
        <v>1</v>
      </c>
      <c r="H24" s="867"/>
      <c r="I24" s="1281"/>
      <c r="J24" s="1326"/>
      <c r="K24" s="866"/>
      <c r="L24" s="562" t="str">
        <f>mergeValue(A24) &amp;"."&amp; mergeValue(B24)&amp;"."&amp; mergeValue(C24)&amp;"."&amp; mergeValue(D24)&amp;"."&amp;  mergeValue(F24)&amp;"."&amp;  mergeValue(G24)</f>
        <v>1.1.1.1.1.1</v>
      </c>
      <c r="M24" s="1088"/>
      <c r="N24" s="555"/>
      <c r="O24" s="532"/>
      <c r="P24" s="532"/>
      <c r="Q24" s="532"/>
      <c r="R24" s="1287"/>
      <c r="S24" s="1289" t="s">
        <v>83</v>
      </c>
      <c r="T24" s="1287"/>
      <c r="U24" s="1289" t="s">
        <v>84</v>
      </c>
      <c r="V24" s="507"/>
      <c r="W24" s="1299" t="s">
        <v>733</v>
      </c>
      <c r="X24" s="554" t="str">
        <f>strCheckDate(O25:V25)</f>
        <v/>
      </c>
      <c r="Y24" s="558"/>
      <c r="Z24" s="558" t="str">
        <f>IF(M24="","",M24 )</f>
        <v/>
      </c>
      <c r="AA24" s="558"/>
      <c r="AB24" s="558"/>
      <c r="AC24" s="558"/>
    </row>
    <row r="25" spans="1:36" ht="11.25" hidden="1">
      <c r="A25" s="1281"/>
      <c r="B25" s="1281"/>
      <c r="C25" s="1281"/>
      <c r="D25" s="1281"/>
      <c r="E25" s="1281"/>
      <c r="F25" s="1281"/>
      <c r="G25" s="867"/>
      <c r="H25" s="867"/>
      <c r="I25" s="1281"/>
      <c r="J25" s="1326"/>
      <c r="K25" s="874">
        <v>1</v>
      </c>
      <c r="L25" s="569"/>
      <c r="M25" s="615"/>
      <c r="N25" s="555"/>
      <c r="O25" s="532"/>
      <c r="P25" s="532"/>
      <c r="Q25" s="553" t="str">
        <f>R24 &amp; "-" &amp; T24</f>
        <v>-</v>
      </c>
      <c r="R25" s="1287"/>
      <c r="S25" s="1289"/>
      <c r="T25" s="1287"/>
      <c r="U25" s="1289"/>
      <c r="V25" s="507"/>
      <c r="W25" s="1300"/>
      <c r="Y25" s="558"/>
      <c r="Z25" s="558"/>
      <c r="AA25" s="558"/>
      <c r="AB25" s="558"/>
      <c r="AC25" s="558"/>
    </row>
    <row r="26" spans="1:36" s="492" customFormat="1" ht="15" customHeight="1">
      <c r="A26" s="1281"/>
      <c r="B26" s="1281"/>
      <c r="C26" s="1281"/>
      <c r="D26" s="1281"/>
      <c r="E26" s="1281"/>
      <c r="F26" s="1281"/>
      <c r="G26" s="867"/>
      <c r="H26" s="867"/>
      <c r="I26" s="1281"/>
      <c r="J26" s="1326"/>
      <c r="K26" s="874">
        <v>1</v>
      </c>
      <c r="L26" s="508"/>
      <c r="M26" s="526" t="s">
        <v>24</v>
      </c>
      <c r="N26" s="521"/>
      <c r="O26" s="515"/>
      <c r="P26" s="515"/>
      <c r="Q26" s="515"/>
      <c r="R26" s="542"/>
      <c r="S26" s="534"/>
      <c r="T26" s="533"/>
      <c r="U26" s="521"/>
      <c r="V26" s="530"/>
      <c r="W26" s="1301"/>
      <c r="X26" s="556"/>
      <c r="Y26" s="556"/>
      <c r="Z26" s="556"/>
      <c r="AA26" s="556"/>
      <c r="AB26" s="556"/>
      <c r="AC26" s="556"/>
      <c r="AD26" s="556"/>
      <c r="AE26" s="556"/>
      <c r="AF26" s="556"/>
      <c r="AG26" s="556"/>
      <c r="AH26" s="556"/>
      <c r="AI26" s="556"/>
    </row>
    <row r="27" spans="1:36" s="492" customFormat="1" ht="15" customHeight="1">
      <c r="A27" s="1281"/>
      <c r="B27" s="1281"/>
      <c r="C27" s="1281"/>
      <c r="D27" s="1281"/>
      <c r="E27" s="1281"/>
      <c r="F27" s="869"/>
      <c r="G27" s="869"/>
      <c r="H27" s="867"/>
      <c r="I27" s="1281"/>
      <c r="J27" s="869"/>
      <c r="K27" s="873"/>
      <c r="L27" s="508"/>
      <c r="M27" s="521" t="s">
        <v>10</v>
      </c>
      <c r="N27" s="526"/>
      <c r="O27" s="526"/>
      <c r="P27" s="526"/>
      <c r="Q27" s="526"/>
      <c r="R27" s="526"/>
      <c r="S27" s="526"/>
      <c r="T27" s="526"/>
      <c r="U27" s="526"/>
      <c r="V27" s="526"/>
      <c r="W27" s="530"/>
      <c r="X27" s="556"/>
      <c r="Y27" s="556"/>
      <c r="Z27" s="556"/>
      <c r="AA27" s="556"/>
      <c r="AB27" s="556"/>
      <c r="AC27" s="556"/>
      <c r="AD27" s="556"/>
      <c r="AE27" s="556"/>
      <c r="AF27" s="556"/>
      <c r="AG27" s="556"/>
      <c r="AH27" s="556"/>
      <c r="AI27" s="556"/>
      <c r="AJ27" s="556"/>
    </row>
    <row r="28" spans="1:36" s="492" customFormat="1" ht="15" hidden="1" customHeight="1">
      <c r="A28" s="1281"/>
      <c r="B28" s="1281"/>
      <c r="C28" s="1281"/>
      <c r="D28" s="1281"/>
      <c r="E28" s="869"/>
      <c r="F28" s="869"/>
      <c r="G28" s="869"/>
      <c r="H28" s="867"/>
      <c r="I28" s="1281"/>
      <c r="J28" s="869"/>
      <c r="K28" s="873"/>
      <c r="L28" s="508"/>
      <c r="M28" s="521"/>
      <c r="N28" s="526"/>
      <c r="O28" s="526"/>
      <c r="P28" s="526"/>
      <c r="Q28" s="526"/>
      <c r="R28" s="526"/>
      <c r="S28" s="526"/>
      <c r="T28" s="526"/>
      <c r="U28" s="526"/>
      <c r="V28" s="526"/>
      <c r="W28" s="530"/>
      <c r="X28" s="556"/>
      <c r="Y28" s="556"/>
      <c r="Z28" s="556"/>
      <c r="AA28" s="556"/>
      <c r="AB28" s="556"/>
      <c r="AC28" s="556"/>
      <c r="AD28" s="556"/>
      <c r="AE28" s="556"/>
      <c r="AF28" s="556"/>
      <c r="AG28" s="556"/>
      <c r="AH28" s="556"/>
      <c r="AI28" s="556"/>
      <c r="AJ28" s="556"/>
    </row>
    <row r="29" spans="1:36" s="492" customFormat="1" ht="15" customHeight="1">
      <c r="A29" s="1281"/>
      <c r="B29" s="1281"/>
      <c r="C29" s="1281"/>
      <c r="D29" s="872"/>
      <c r="E29" s="872"/>
      <c r="F29" s="869"/>
      <c r="G29" s="867"/>
      <c r="H29" s="867"/>
      <c r="I29" s="865"/>
      <c r="J29" s="862"/>
      <c r="K29" s="874">
        <v>1</v>
      </c>
      <c r="L29" s="508"/>
      <c r="M29" s="520" t="s">
        <v>16</v>
      </c>
      <c r="N29" s="519"/>
      <c r="O29" s="515"/>
      <c r="P29" s="515"/>
      <c r="Q29" s="515"/>
      <c r="R29" s="542"/>
      <c r="S29" s="534"/>
      <c r="T29" s="533"/>
      <c r="U29" s="519"/>
      <c r="V29" s="534"/>
      <c r="W29" s="530"/>
      <c r="X29" s="556"/>
      <c r="Y29" s="556"/>
      <c r="Z29" s="556"/>
      <c r="AA29" s="556"/>
      <c r="AB29" s="556"/>
      <c r="AC29" s="556"/>
      <c r="AD29" s="556"/>
      <c r="AE29" s="556"/>
      <c r="AF29" s="556"/>
      <c r="AG29" s="556"/>
      <c r="AH29" s="556"/>
      <c r="AI29" s="556"/>
    </row>
    <row r="30" spans="1:36" s="492" customFormat="1" ht="15" customHeight="1">
      <c r="A30" s="1281"/>
      <c r="B30" s="1281"/>
      <c r="C30" s="872"/>
      <c r="D30" s="872"/>
      <c r="E30" s="872"/>
      <c r="F30" s="872"/>
      <c r="G30" s="867"/>
      <c r="H30" s="867"/>
      <c r="I30" s="875"/>
      <c r="J30" s="862"/>
      <c r="K30" s="874">
        <v>1</v>
      </c>
      <c r="L30" s="508"/>
      <c r="M30" s="519" t="s">
        <v>17</v>
      </c>
      <c r="N30" s="519"/>
      <c r="O30" s="515"/>
      <c r="P30" s="515"/>
      <c r="Q30" s="515"/>
      <c r="R30" s="542"/>
      <c r="S30" s="534"/>
      <c r="T30" s="533"/>
      <c r="U30" s="519"/>
      <c r="V30" s="534"/>
      <c r="W30" s="530"/>
      <c r="X30" s="556"/>
      <c r="Y30" s="556"/>
      <c r="Z30" s="556"/>
      <c r="AA30" s="556"/>
      <c r="AB30" s="556"/>
      <c r="AC30" s="556"/>
      <c r="AD30" s="556"/>
      <c r="AE30" s="556"/>
      <c r="AF30" s="556"/>
      <c r="AG30" s="556"/>
      <c r="AH30" s="556"/>
      <c r="AI30" s="556"/>
    </row>
    <row r="31" spans="1:36" s="492" customFormat="1" ht="15" customHeight="1">
      <c r="A31" s="1281"/>
      <c r="B31" s="872"/>
      <c r="C31" s="872"/>
      <c r="D31" s="872"/>
      <c r="E31" s="872"/>
      <c r="F31" s="872"/>
      <c r="G31" s="867"/>
      <c r="H31" s="867"/>
      <c r="I31" s="865"/>
      <c r="J31" s="862"/>
      <c r="K31" s="874">
        <v>1</v>
      </c>
      <c r="L31" s="508"/>
      <c r="M31" s="528" t="s">
        <v>18</v>
      </c>
      <c r="N31" s="519"/>
      <c r="O31" s="515"/>
      <c r="P31" s="515"/>
      <c r="Q31" s="515"/>
      <c r="R31" s="542"/>
      <c r="S31" s="534"/>
      <c r="T31" s="533"/>
      <c r="U31" s="519"/>
      <c r="V31" s="534"/>
      <c r="W31" s="530"/>
      <c r="X31" s="556"/>
      <c r="Y31" s="556"/>
      <c r="Z31" s="556"/>
      <c r="AA31" s="556"/>
      <c r="AB31" s="556"/>
      <c r="AC31" s="556"/>
      <c r="AD31" s="556"/>
      <c r="AE31" s="556"/>
      <c r="AF31" s="556"/>
      <c r="AG31" s="556"/>
      <c r="AH31" s="556"/>
      <c r="AI31" s="556"/>
    </row>
    <row r="32" spans="1:36" s="492" customFormat="1" ht="15" customHeight="1">
      <c r="A32" s="861"/>
      <c r="B32" s="861"/>
      <c r="C32" s="861"/>
      <c r="D32" s="861"/>
      <c r="E32" s="861"/>
      <c r="F32" s="861"/>
      <c r="G32" s="861"/>
      <c r="H32" s="861"/>
      <c r="I32" s="861"/>
      <c r="J32" s="861"/>
      <c r="K32" s="861"/>
      <c r="L32" s="462"/>
      <c r="M32" s="535" t="s">
        <v>308</v>
      </c>
      <c r="N32" s="519"/>
      <c r="O32" s="515"/>
      <c r="P32" s="515"/>
      <c r="Q32" s="515"/>
      <c r="R32" s="542"/>
      <c r="S32" s="534"/>
      <c r="T32" s="533"/>
      <c r="U32" s="519"/>
      <c r="V32" s="534"/>
      <c r="W32" s="530"/>
      <c r="X32" s="556"/>
      <c r="Y32" s="556"/>
      <c r="Z32" s="556"/>
      <c r="AA32" s="556"/>
      <c r="AB32" s="556"/>
      <c r="AC32" s="556"/>
      <c r="AD32" s="556"/>
      <c r="AE32" s="556"/>
      <c r="AF32" s="556"/>
      <c r="AG32" s="556"/>
      <c r="AH32" s="556"/>
      <c r="AI32" s="556"/>
    </row>
    <row r="33" spans="12:23" ht="3" customHeight="1">
      <c r="L33" s="455"/>
      <c r="M33" s="455"/>
      <c r="N33" s="455"/>
      <c r="O33" s="455"/>
      <c r="P33" s="455"/>
      <c r="Q33" s="455"/>
      <c r="R33" s="455"/>
      <c r="S33" s="455"/>
      <c r="T33" s="455"/>
      <c r="U33" s="455"/>
    </row>
    <row r="34" spans="12:23" ht="106.5" customHeight="1">
      <c r="L34" s="1">
        <v>1</v>
      </c>
      <c r="M34" s="1274" t="s">
        <v>734</v>
      </c>
      <c r="N34" s="1274"/>
      <c r="O34" s="1274"/>
      <c r="P34" s="1274"/>
      <c r="Q34" s="1274"/>
      <c r="R34" s="1274"/>
      <c r="S34" s="1274"/>
      <c r="T34" s="1274"/>
      <c r="U34" s="1274"/>
      <c r="V34" s="1274"/>
      <c r="W34" s="1274"/>
    </row>
  </sheetData>
  <sheetProtection password="FA9C" sheet="1" objects="1" scenarios="1" formatColumns="0" formatRows="0"/>
  <dataConsolidate/>
  <mergeCells count="39">
    <mergeCell ref="W24:W26"/>
    <mergeCell ref="R15:T15"/>
    <mergeCell ref="O14:T14"/>
    <mergeCell ref="M34:W34"/>
    <mergeCell ref="U14:U16"/>
    <mergeCell ref="V14:V16"/>
    <mergeCell ref="W13:W16"/>
    <mergeCell ref="L13:V13"/>
    <mergeCell ref="L14:L16"/>
    <mergeCell ref="M14:M16"/>
    <mergeCell ref="S17:T17"/>
    <mergeCell ref="T24:T25"/>
    <mergeCell ref="L5:T5"/>
    <mergeCell ref="O7:T7"/>
    <mergeCell ref="O8:T8"/>
    <mergeCell ref="L11:M11"/>
    <mergeCell ref="O11:T11"/>
    <mergeCell ref="O9:T9"/>
    <mergeCell ref="O10:T10"/>
    <mergeCell ref="O12:U12"/>
    <mergeCell ref="O15:O16"/>
    <mergeCell ref="P15:Q15"/>
    <mergeCell ref="S16:T16"/>
    <mergeCell ref="I21:I28"/>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62168:U262169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6">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68</v>
      </c>
    </row>
    <row r="2" spans="1:20" ht="22.5">
      <c r="F2" s="1275" t="s">
        <v>470</v>
      </c>
      <c r="G2" s="1276"/>
      <c r="H2" s="1277"/>
      <c r="I2" s="609"/>
    </row>
    <row r="3" spans="1:20" ht="3" customHeight="1"/>
    <row r="4" spans="1:20" s="539" customFormat="1" ht="11.25">
      <c r="A4" s="559"/>
      <c r="B4" s="559"/>
      <c r="C4" s="559"/>
      <c r="D4" s="559"/>
      <c r="F4" s="1227" t="s">
        <v>445</v>
      </c>
      <c r="G4" s="1227"/>
      <c r="H4" s="1227"/>
      <c r="I4" s="1278"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8"/>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25.05.2023</v>
      </c>
      <c r="I7" s="550" t="s">
        <v>472</v>
      </c>
      <c r="J7" s="584"/>
      <c r="K7" s="559"/>
      <c r="L7" s="559"/>
      <c r="M7" s="559"/>
      <c r="N7" s="559"/>
      <c r="O7" s="559"/>
      <c r="P7" s="559"/>
      <c r="Q7" s="559"/>
      <c r="R7" s="559"/>
      <c r="S7" s="559"/>
      <c r="T7" s="559"/>
    </row>
    <row r="8" spans="1:20" s="539" customFormat="1" ht="45">
      <c r="A8" s="1279">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9"/>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9"/>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9"/>
      <c r="B11" s="1279">
        <v>1</v>
      </c>
      <c r="C11" s="592"/>
      <c r="D11" s="592"/>
      <c r="F11" s="585" t="str">
        <f>"4."&amp;mergeValue(A11) &amp;"."&amp;mergeValue(B11)</f>
        <v>4.1.1</v>
      </c>
      <c r="G11" s="580" t="s">
        <v>570</v>
      </c>
      <c r="H11" s="573" t="str">
        <f>IF(region_name="","",region_name)</f>
        <v>Костромская область</v>
      </c>
      <c r="I11" s="550" t="s">
        <v>478</v>
      </c>
      <c r="J11" s="584"/>
      <c r="K11" s="559"/>
      <c r="L11" s="559"/>
      <c r="M11" s="559"/>
      <c r="N11" s="559"/>
      <c r="O11" s="559"/>
      <c r="P11" s="559"/>
      <c r="Q11" s="559"/>
      <c r="R11" s="559"/>
      <c r="S11" s="559"/>
      <c r="T11" s="559"/>
    </row>
    <row r="12" spans="1:20" s="539" customFormat="1" ht="22.5">
      <c r="A12" s="1279"/>
      <c r="B12" s="1279"/>
      <c r="C12" s="1279">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9"/>
      <c r="B13" s="1279"/>
      <c r="C13" s="1279"/>
      <c r="D13" s="592">
        <v>1</v>
      </c>
      <c r="F13" s="585" t="str">
        <f>"4."&amp;mergeValue(A13) &amp;"."&amp;mergeValue(B13)&amp;"."&amp;mergeValue(C13)&amp;"."&amp;mergeValue(D13)</f>
        <v>4.1.1.1.1</v>
      </c>
      <c r="G13" s="602" t="s">
        <v>477</v>
      </c>
      <c r="H13" s="573"/>
      <c r="I13" s="1280" t="s">
        <v>569</v>
      </c>
      <c r="J13" s="584"/>
      <c r="K13" s="559"/>
      <c r="L13" s="559"/>
      <c r="M13" s="559"/>
      <c r="N13" s="559"/>
      <c r="O13" s="559"/>
      <c r="P13" s="559"/>
      <c r="Q13" s="559"/>
      <c r="R13" s="559"/>
      <c r="S13" s="559"/>
      <c r="T13" s="559"/>
    </row>
    <row r="14" spans="1:20" s="539" customFormat="1" ht="18.75">
      <c r="A14" s="1279"/>
      <c r="B14" s="1279"/>
      <c r="C14" s="1279"/>
      <c r="D14" s="592"/>
      <c r="F14" s="588"/>
      <c r="G14" s="520" t="s">
        <v>4</v>
      </c>
      <c r="H14" s="593"/>
      <c r="I14" s="1280"/>
      <c r="J14" s="584"/>
      <c r="K14" s="559"/>
      <c r="L14" s="559"/>
      <c r="M14" s="559"/>
      <c r="N14" s="559"/>
      <c r="O14" s="559"/>
      <c r="P14" s="559"/>
      <c r="Q14" s="559"/>
      <c r="R14" s="559"/>
      <c r="S14" s="559"/>
      <c r="T14" s="559"/>
    </row>
    <row r="15" spans="1:20" s="539" customFormat="1" ht="18.75">
      <c r="A15" s="1279"/>
      <c r="B15" s="1279"/>
      <c r="C15" s="592"/>
      <c r="D15" s="592"/>
      <c r="F15" s="603"/>
      <c r="G15" s="546" t="s">
        <v>401</v>
      </c>
      <c r="H15" s="604"/>
      <c r="I15" s="605"/>
      <c r="J15" s="584"/>
      <c r="K15" s="559"/>
      <c r="L15" s="559"/>
      <c r="M15" s="559"/>
      <c r="N15" s="559"/>
      <c r="O15" s="559"/>
      <c r="P15" s="559"/>
      <c r="Q15" s="559"/>
      <c r="R15" s="559"/>
      <c r="S15" s="559"/>
      <c r="T15" s="559"/>
    </row>
    <row r="16" spans="1:20" s="539" customFormat="1" ht="18.75">
      <c r="A16" s="1279"/>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4" t="s">
        <v>571</v>
      </c>
      <c r="H19" s="1274"/>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446" hidden="1" customWidth="1"/>
    <col min="7" max="8" width="9.140625" style="453" hidden="1" customWidth="1"/>
    <col min="9" max="9" width="3.7109375" style="453" customWidth="1"/>
    <col min="10" max="11" width="3.7109375" style="452" customWidth="1"/>
    <col min="12" max="12" width="12.7109375" style="446" customWidth="1"/>
    <col min="13" max="13" width="44.7109375" style="446" customWidth="1"/>
    <col min="14" max="14" width="2.140625" style="446" hidden="1" customWidth="1"/>
    <col min="15" max="17" width="23.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26" width="10.5703125" style="470"/>
    <col min="27" max="27" width="10.140625" style="470" customWidth="1"/>
    <col min="28" max="34" width="10.5703125" style="470"/>
    <col min="35" max="256" width="10.5703125" style="446"/>
    <col min="257" max="264" width="0" style="446" hidden="1" customWidth="1"/>
    <col min="265" max="267" width="3.7109375" style="446" customWidth="1"/>
    <col min="268" max="268" width="12.7109375" style="446" customWidth="1"/>
    <col min="269" max="269" width="47.42578125" style="446" customWidth="1"/>
    <col min="270"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282" width="10.5703125" style="446"/>
    <col min="283" max="283" width="10.140625" style="446" customWidth="1"/>
    <col min="284" max="512" width="10.5703125" style="446"/>
    <col min="513" max="520" width="0" style="446" hidden="1" customWidth="1"/>
    <col min="521" max="523" width="3.7109375" style="446" customWidth="1"/>
    <col min="524" max="524" width="12.7109375" style="446" customWidth="1"/>
    <col min="525" max="525" width="47.42578125" style="446" customWidth="1"/>
    <col min="526"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538" width="10.5703125" style="446"/>
    <col min="539" max="539" width="10.140625" style="446" customWidth="1"/>
    <col min="540" max="768" width="10.5703125" style="446"/>
    <col min="769" max="776" width="0" style="446" hidden="1" customWidth="1"/>
    <col min="777" max="779" width="3.7109375" style="446" customWidth="1"/>
    <col min="780" max="780" width="12.7109375" style="446" customWidth="1"/>
    <col min="781" max="781" width="47.42578125" style="446" customWidth="1"/>
    <col min="782"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794" width="10.5703125" style="446"/>
    <col min="795" max="795" width="10.140625" style="446" customWidth="1"/>
    <col min="796" max="1024" width="10.5703125" style="446"/>
    <col min="1025" max="1032" width="0" style="446" hidden="1" customWidth="1"/>
    <col min="1033" max="1035" width="3.7109375" style="446" customWidth="1"/>
    <col min="1036" max="1036" width="12.7109375" style="446" customWidth="1"/>
    <col min="1037" max="1037" width="47.42578125" style="446" customWidth="1"/>
    <col min="1038"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050" width="10.5703125" style="446"/>
    <col min="1051" max="1051" width="10.140625" style="446" customWidth="1"/>
    <col min="1052" max="1280" width="10.5703125" style="446"/>
    <col min="1281" max="1288" width="0" style="446" hidden="1" customWidth="1"/>
    <col min="1289" max="1291" width="3.7109375" style="446" customWidth="1"/>
    <col min="1292" max="1292" width="12.7109375" style="446" customWidth="1"/>
    <col min="1293" max="1293" width="47.42578125" style="446" customWidth="1"/>
    <col min="1294"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306" width="10.5703125" style="446"/>
    <col min="1307" max="1307" width="10.140625" style="446" customWidth="1"/>
    <col min="1308" max="1536" width="10.5703125" style="446"/>
    <col min="1537" max="1544" width="0" style="446" hidden="1" customWidth="1"/>
    <col min="1545" max="1547" width="3.7109375" style="446" customWidth="1"/>
    <col min="1548" max="1548" width="12.7109375" style="446" customWidth="1"/>
    <col min="1549" max="1549" width="47.42578125" style="446" customWidth="1"/>
    <col min="1550"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562" width="10.5703125" style="446"/>
    <col min="1563" max="1563" width="10.140625" style="446" customWidth="1"/>
    <col min="1564" max="1792" width="10.5703125" style="446"/>
    <col min="1793" max="1800" width="0" style="446" hidden="1" customWidth="1"/>
    <col min="1801" max="1803" width="3.7109375" style="446" customWidth="1"/>
    <col min="1804" max="1804" width="12.7109375" style="446" customWidth="1"/>
    <col min="1805" max="1805" width="47.42578125" style="446" customWidth="1"/>
    <col min="1806"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1818" width="10.5703125" style="446"/>
    <col min="1819" max="1819" width="10.140625" style="446" customWidth="1"/>
    <col min="1820" max="2048" width="10.5703125" style="446"/>
    <col min="2049" max="2056" width="0" style="446" hidden="1" customWidth="1"/>
    <col min="2057" max="2059" width="3.7109375" style="446" customWidth="1"/>
    <col min="2060" max="2060" width="12.7109375" style="446" customWidth="1"/>
    <col min="2061" max="2061" width="47.42578125" style="446" customWidth="1"/>
    <col min="2062"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074" width="10.5703125" style="446"/>
    <col min="2075" max="2075" width="10.140625" style="446" customWidth="1"/>
    <col min="2076" max="2304" width="10.5703125" style="446"/>
    <col min="2305" max="2312" width="0" style="446" hidden="1" customWidth="1"/>
    <col min="2313" max="2315" width="3.7109375" style="446" customWidth="1"/>
    <col min="2316" max="2316" width="12.7109375" style="446" customWidth="1"/>
    <col min="2317" max="2317" width="47.42578125" style="446" customWidth="1"/>
    <col min="2318"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330" width="10.5703125" style="446"/>
    <col min="2331" max="2331" width="10.140625" style="446" customWidth="1"/>
    <col min="2332" max="2560" width="10.5703125" style="446"/>
    <col min="2561" max="2568" width="0" style="446" hidden="1" customWidth="1"/>
    <col min="2569" max="2571" width="3.7109375" style="446" customWidth="1"/>
    <col min="2572" max="2572" width="12.7109375" style="446" customWidth="1"/>
    <col min="2573" max="2573" width="47.42578125" style="446" customWidth="1"/>
    <col min="2574"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586" width="10.5703125" style="446"/>
    <col min="2587" max="2587" width="10.140625" style="446" customWidth="1"/>
    <col min="2588" max="2816" width="10.5703125" style="446"/>
    <col min="2817" max="2824" width="0" style="446" hidden="1" customWidth="1"/>
    <col min="2825" max="2827" width="3.7109375" style="446" customWidth="1"/>
    <col min="2828" max="2828" width="12.7109375" style="446" customWidth="1"/>
    <col min="2829" max="2829" width="47.42578125" style="446" customWidth="1"/>
    <col min="2830"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2842" width="10.5703125" style="446"/>
    <col min="2843" max="2843" width="10.140625" style="446" customWidth="1"/>
    <col min="2844" max="3072" width="10.5703125" style="446"/>
    <col min="3073" max="3080" width="0" style="446" hidden="1" customWidth="1"/>
    <col min="3081" max="3083" width="3.7109375" style="446" customWidth="1"/>
    <col min="3084" max="3084" width="12.7109375" style="446" customWidth="1"/>
    <col min="3085" max="3085" width="47.42578125" style="446" customWidth="1"/>
    <col min="3086"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098" width="10.5703125" style="446"/>
    <col min="3099" max="3099" width="10.140625" style="446" customWidth="1"/>
    <col min="3100" max="3328" width="10.5703125" style="446"/>
    <col min="3329" max="3336" width="0" style="446" hidden="1" customWidth="1"/>
    <col min="3337" max="3339" width="3.7109375" style="446" customWidth="1"/>
    <col min="3340" max="3340" width="12.7109375" style="446" customWidth="1"/>
    <col min="3341" max="3341" width="47.42578125" style="446" customWidth="1"/>
    <col min="3342"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354" width="10.5703125" style="446"/>
    <col min="3355" max="3355" width="10.140625" style="446" customWidth="1"/>
    <col min="3356" max="3584" width="10.5703125" style="446"/>
    <col min="3585" max="3592" width="0" style="446" hidden="1" customWidth="1"/>
    <col min="3593" max="3595" width="3.7109375" style="446" customWidth="1"/>
    <col min="3596" max="3596" width="12.7109375" style="446" customWidth="1"/>
    <col min="3597" max="3597" width="47.42578125" style="446" customWidth="1"/>
    <col min="3598"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610" width="10.5703125" style="446"/>
    <col min="3611" max="3611" width="10.140625" style="446" customWidth="1"/>
    <col min="3612" max="3840" width="10.5703125" style="446"/>
    <col min="3841" max="3848" width="0" style="446" hidden="1" customWidth="1"/>
    <col min="3849" max="3851" width="3.7109375" style="446" customWidth="1"/>
    <col min="3852" max="3852" width="12.7109375" style="446" customWidth="1"/>
    <col min="3853" max="3853" width="47.42578125" style="446" customWidth="1"/>
    <col min="3854"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3866" width="10.5703125" style="446"/>
    <col min="3867" max="3867" width="10.140625" style="446" customWidth="1"/>
    <col min="3868" max="4096" width="10.5703125" style="446"/>
    <col min="4097" max="4104" width="0" style="446" hidden="1" customWidth="1"/>
    <col min="4105" max="4107" width="3.7109375" style="446" customWidth="1"/>
    <col min="4108" max="4108" width="12.7109375" style="446" customWidth="1"/>
    <col min="4109" max="4109" width="47.42578125" style="446" customWidth="1"/>
    <col min="4110"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122" width="10.5703125" style="446"/>
    <col min="4123" max="4123" width="10.140625" style="446" customWidth="1"/>
    <col min="4124" max="4352" width="10.5703125" style="446"/>
    <col min="4353" max="4360" width="0" style="446" hidden="1" customWidth="1"/>
    <col min="4361" max="4363" width="3.7109375" style="446" customWidth="1"/>
    <col min="4364" max="4364" width="12.7109375" style="446" customWidth="1"/>
    <col min="4365" max="4365" width="47.42578125" style="446" customWidth="1"/>
    <col min="4366"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378" width="10.5703125" style="446"/>
    <col min="4379" max="4379" width="10.140625" style="446" customWidth="1"/>
    <col min="4380" max="4608" width="10.5703125" style="446"/>
    <col min="4609" max="4616" width="0" style="446" hidden="1" customWidth="1"/>
    <col min="4617" max="4619" width="3.7109375" style="446" customWidth="1"/>
    <col min="4620" max="4620" width="12.7109375" style="446" customWidth="1"/>
    <col min="4621" max="4621" width="47.42578125" style="446" customWidth="1"/>
    <col min="4622"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634" width="10.5703125" style="446"/>
    <col min="4635" max="4635" width="10.140625" style="446" customWidth="1"/>
    <col min="4636" max="4864" width="10.5703125" style="446"/>
    <col min="4865" max="4872" width="0" style="446" hidden="1" customWidth="1"/>
    <col min="4873" max="4875" width="3.7109375" style="446" customWidth="1"/>
    <col min="4876" max="4876" width="12.7109375" style="446" customWidth="1"/>
    <col min="4877" max="4877" width="47.42578125" style="446" customWidth="1"/>
    <col min="4878"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4890" width="10.5703125" style="446"/>
    <col min="4891" max="4891" width="10.140625" style="446" customWidth="1"/>
    <col min="4892" max="5120" width="10.5703125" style="446"/>
    <col min="5121" max="5128" width="0" style="446" hidden="1" customWidth="1"/>
    <col min="5129" max="5131" width="3.7109375" style="446" customWidth="1"/>
    <col min="5132" max="5132" width="12.7109375" style="446" customWidth="1"/>
    <col min="5133" max="5133" width="47.42578125" style="446" customWidth="1"/>
    <col min="5134"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146" width="10.5703125" style="446"/>
    <col min="5147" max="5147" width="10.140625" style="446" customWidth="1"/>
    <col min="5148" max="5376" width="10.5703125" style="446"/>
    <col min="5377" max="5384" width="0" style="446" hidden="1" customWidth="1"/>
    <col min="5385" max="5387" width="3.7109375" style="446" customWidth="1"/>
    <col min="5388" max="5388" width="12.7109375" style="446" customWidth="1"/>
    <col min="5389" max="5389" width="47.42578125" style="446" customWidth="1"/>
    <col min="5390"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402" width="10.5703125" style="446"/>
    <col min="5403" max="5403" width="10.140625" style="446" customWidth="1"/>
    <col min="5404" max="5632" width="10.5703125" style="446"/>
    <col min="5633" max="5640" width="0" style="446" hidden="1" customWidth="1"/>
    <col min="5641" max="5643" width="3.7109375" style="446" customWidth="1"/>
    <col min="5644" max="5644" width="12.7109375" style="446" customWidth="1"/>
    <col min="5645" max="5645" width="47.42578125" style="446" customWidth="1"/>
    <col min="5646"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658" width="10.5703125" style="446"/>
    <col min="5659" max="5659" width="10.140625" style="446" customWidth="1"/>
    <col min="5660" max="5888" width="10.5703125" style="446"/>
    <col min="5889" max="5896" width="0" style="446" hidden="1" customWidth="1"/>
    <col min="5897" max="5899" width="3.7109375" style="446" customWidth="1"/>
    <col min="5900" max="5900" width="12.7109375" style="446" customWidth="1"/>
    <col min="5901" max="5901" width="47.42578125" style="446" customWidth="1"/>
    <col min="5902"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5914" width="10.5703125" style="446"/>
    <col min="5915" max="5915" width="10.140625" style="446" customWidth="1"/>
    <col min="5916" max="6144" width="10.5703125" style="446"/>
    <col min="6145" max="6152" width="0" style="446" hidden="1" customWidth="1"/>
    <col min="6153" max="6155" width="3.7109375" style="446" customWidth="1"/>
    <col min="6156" max="6156" width="12.7109375" style="446" customWidth="1"/>
    <col min="6157" max="6157" width="47.42578125" style="446" customWidth="1"/>
    <col min="6158"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170" width="10.5703125" style="446"/>
    <col min="6171" max="6171" width="10.140625" style="446" customWidth="1"/>
    <col min="6172" max="6400" width="10.5703125" style="446"/>
    <col min="6401" max="6408" width="0" style="446" hidden="1" customWidth="1"/>
    <col min="6409" max="6411" width="3.7109375" style="446" customWidth="1"/>
    <col min="6412" max="6412" width="12.7109375" style="446" customWidth="1"/>
    <col min="6413" max="6413" width="47.42578125" style="446" customWidth="1"/>
    <col min="6414"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426" width="10.5703125" style="446"/>
    <col min="6427" max="6427" width="10.140625" style="446" customWidth="1"/>
    <col min="6428" max="6656" width="10.5703125" style="446"/>
    <col min="6657" max="6664" width="0" style="446" hidden="1" customWidth="1"/>
    <col min="6665" max="6667" width="3.7109375" style="446" customWidth="1"/>
    <col min="6668" max="6668" width="12.7109375" style="446" customWidth="1"/>
    <col min="6669" max="6669" width="47.42578125" style="446" customWidth="1"/>
    <col min="6670"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682" width="10.5703125" style="446"/>
    <col min="6683" max="6683" width="10.140625" style="446" customWidth="1"/>
    <col min="6684" max="6912" width="10.5703125" style="446"/>
    <col min="6913" max="6920" width="0" style="446" hidden="1" customWidth="1"/>
    <col min="6921" max="6923" width="3.7109375" style="446" customWidth="1"/>
    <col min="6924" max="6924" width="12.7109375" style="446" customWidth="1"/>
    <col min="6925" max="6925" width="47.42578125" style="446" customWidth="1"/>
    <col min="6926"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6938" width="10.5703125" style="446"/>
    <col min="6939" max="6939" width="10.140625" style="446" customWidth="1"/>
    <col min="6940" max="7168" width="10.5703125" style="446"/>
    <col min="7169" max="7176" width="0" style="446" hidden="1" customWidth="1"/>
    <col min="7177" max="7179" width="3.7109375" style="446" customWidth="1"/>
    <col min="7180" max="7180" width="12.7109375" style="446" customWidth="1"/>
    <col min="7181" max="7181" width="47.42578125" style="446" customWidth="1"/>
    <col min="7182"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194" width="10.5703125" style="446"/>
    <col min="7195" max="7195" width="10.140625" style="446" customWidth="1"/>
    <col min="7196" max="7424" width="10.5703125" style="446"/>
    <col min="7425" max="7432" width="0" style="446" hidden="1" customWidth="1"/>
    <col min="7433" max="7435" width="3.7109375" style="446" customWidth="1"/>
    <col min="7436" max="7436" width="12.7109375" style="446" customWidth="1"/>
    <col min="7437" max="7437" width="47.42578125" style="446" customWidth="1"/>
    <col min="7438"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450" width="10.5703125" style="446"/>
    <col min="7451" max="7451" width="10.140625" style="446" customWidth="1"/>
    <col min="7452" max="7680" width="10.5703125" style="446"/>
    <col min="7681" max="7688" width="0" style="446" hidden="1" customWidth="1"/>
    <col min="7689" max="7691" width="3.7109375" style="446" customWidth="1"/>
    <col min="7692" max="7692" width="12.7109375" style="446" customWidth="1"/>
    <col min="7693" max="7693" width="47.42578125" style="446" customWidth="1"/>
    <col min="7694"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706" width="10.5703125" style="446"/>
    <col min="7707" max="7707" width="10.140625" style="446" customWidth="1"/>
    <col min="7708" max="7936" width="10.5703125" style="446"/>
    <col min="7937" max="7944" width="0" style="446" hidden="1" customWidth="1"/>
    <col min="7945" max="7947" width="3.7109375" style="446" customWidth="1"/>
    <col min="7948" max="7948" width="12.7109375" style="446" customWidth="1"/>
    <col min="7949" max="7949" width="47.42578125" style="446" customWidth="1"/>
    <col min="7950"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7962" width="10.5703125" style="446"/>
    <col min="7963" max="7963" width="10.140625" style="446" customWidth="1"/>
    <col min="7964" max="8192" width="10.5703125" style="446"/>
    <col min="8193" max="8200" width="0" style="446" hidden="1" customWidth="1"/>
    <col min="8201" max="8203" width="3.7109375" style="446" customWidth="1"/>
    <col min="8204" max="8204" width="12.7109375" style="446" customWidth="1"/>
    <col min="8205" max="8205" width="47.42578125" style="446" customWidth="1"/>
    <col min="8206"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218" width="10.5703125" style="446"/>
    <col min="8219" max="8219" width="10.140625" style="446" customWidth="1"/>
    <col min="8220" max="8448" width="10.5703125" style="446"/>
    <col min="8449" max="8456" width="0" style="446" hidden="1" customWidth="1"/>
    <col min="8457" max="8459" width="3.7109375" style="446" customWidth="1"/>
    <col min="8460" max="8460" width="12.7109375" style="446" customWidth="1"/>
    <col min="8461" max="8461" width="47.42578125" style="446" customWidth="1"/>
    <col min="8462"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474" width="10.5703125" style="446"/>
    <col min="8475" max="8475" width="10.140625" style="446" customWidth="1"/>
    <col min="8476" max="8704" width="10.5703125" style="446"/>
    <col min="8705" max="8712" width="0" style="446" hidden="1" customWidth="1"/>
    <col min="8713" max="8715" width="3.7109375" style="446" customWidth="1"/>
    <col min="8716" max="8716" width="12.7109375" style="446" customWidth="1"/>
    <col min="8717" max="8717" width="47.42578125" style="446" customWidth="1"/>
    <col min="8718"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730" width="10.5703125" style="446"/>
    <col min="8731" max="8731" width="10.140625" style="446" customWidth="1"/>
    <col min="8732" max="8960" width="10.5703125" style="446"/>
    <col min="8961" max="8968" width="0" style="446" hidden="1" customWidth="1"/>
    <col min="8969" max="8971" width="3.7109375" style="446" customWidth="1"/>
    <col min="8972" max="8972" width="12.7109375" style="446" customWidth="1"/>
    <col min="8973" max="8973" width="47.42578125" style="446" customWidth="1"/>
    <col min="8974"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8986" width="10.5703125" style="446"/>
    <col min="8987" max="8987" width="10.140625" style="446" customWidth="1"/>
    <col min="8988" max="9216" width="10.5703125" style="446"/>
    <col min="9217" max="9224" width="0" style="446" hidden="1" customWidth="1"/>
    <col min="9225" max="9227" width="3.7109375" style="446" customWidth="1"/>
    <col min="9228" max="9228" width="12.7109375" style="446" customWidth="1"/>
    <col min="9229" max="9229" width="47.42578125" style="446" customWidth="1"/>
    <col min="9230"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242" width="10.5703125" style="446"/>
    <col min="9243" max="9243" width="10.140625" style="446" customWidth="1"/>
    <col min="9244" max="9472" width="10.5703125" style="446"/>
    <col min="9473" max="9480" width="0" style="446" hidden="1" customWidth="1"/>
    <col min="9481" max="9483" width="3.7109375" style="446" customWidth="1"/>
    <col min="9484" max="9484" width="12.7109375" style="446" customWidth="1"/>
    <col min="9485" max="9485" width="47.42578125" style="446" customWidth="1"/>
    <col min="9486"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498" width="10.5703125" style="446"/>
    <col min="9499" max="9499" width="10.140625" style="446" customWidth="1"/>
    <col min="9500" max="9728" width="10.5703125" style="446"/>
    <col min="9729" max="9736" width="0" style="446" hidden="1" customWidth="1"/>
    <col min="9737" max="9739" width="3.7109375" style="446" customWidth="1"/>
    <col min="9740" max="9740" width="12.7109375" style="446" customWidth="1"/>
    <col min="9741" max="9741" width="47.42578125" style="446" customWidth="1"/>
    <col min="9742"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754" width="10.5703125" style="446"/>
    <col min="9755" max="9755" width="10.140625" style="446" customWidth="1"/>
    <col min="9756" max="9984" width="10.5703125" style="446"/>
    <col min="9985" max="9992" width="0" style="446" hidden="1" customWidth="1"/>
    <col min="9993" max="9995" width="3.7109375" style="446" customWidth="1"/>
    <col min="9996" max="9996" width="12.7109375" style="446" customWidth="1"/>
    <col min="9997" max="9997" width="47.42578125" style="446" customWidth="1"/>
    <col min="9998"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010" width="10.5703125" style="446"/>
    <col min="10011" max="10011" width="10.140625" style="446" customWidth="1"/>
    <col min="10012" max="10240" width="10.5703125" style="446"/>
    <col min="10241" max="10248" width="0" style="446" hidden="1" customWidth="1"/>
    <col min="10249" max="10251" width="3.7109375" style="446" customWidth="1"/>
    <col min="10252" max="10252" width="12.7109375" style="446" customWidth="1"/>
    <col min="10253" max="10253" width="47.42578125" style="446" customWidth="1"/>
    <col min="10254"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266" width="10.5703125" style="446"/>
    <col min="10267" max="10267" width="10.140625" style="446" customWidth="1"/>
    <col min="10268" max="10496" width="10.5703125" style="446"/>
    <col min="10497" max="10504" width="0" style="446" hidden="1" customWidth="1"/>
    <col min="10505" max="10507" width="3.7109375" style="446" customWidth="1"/>
    <col min="10508" max="10508" width="12.7109375" style="446" customWidth="1"/>
    <col min="10509" max="10509" width="47.42578125" style="446" customWidth="1"/>
    <col min="10510"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522" width="10.5703125" style="446"/>
    <col min="10523" max="10523" width="10.140625" style="446" customWidth="1"/>
    <col min="10524" max="10752" width="10.5703125" style="446"/>
    <col min="10753" max="10760" width="0" style="446" hidden="1" customWidth="1"/>
    <col min="10761" max="10763" width="3.7109375" style="446" customWidth="1"/>
    <col min="10764" max="10764" width="12.7109375" style="446" customWidth="1"/>
    <col min="10765" max="10765" width="47.42578125" style="446" customWidth="1"/>
    <col min="10766"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0778" width="10.5703125" style="446"/>
    <col min="10779" max="10779" width="10.140625" style="446" customWidth="1"/>
    <col min="10780" max="11008" width="10.5703125" style="446"/>
    <col min="11009" max="11016" width="0" style="446" hidden="1" customWidth="1"/>
    <col min="11017" max="11019" width="3.7109375" style="446" customWidth="1"/>
    <col min="11020" max="11020" width="12.7109375" style="446" customWidth="1"/>
    <col min="11021" max="11021" width="47.42578125" style="446" customWidth="1"/>
    <col min="11022"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034" width="10.5703125" style="446"/>
    <col min="11035" max="11035" width="10.140625" style="446" customWidth="1"/>
    <col min="11036" max="11264" width="10.5703125" style="446"/>
    <col min="11265" max="11272" width="0" style="446" hidden="1" customWidth="1"/>
    <col min="11273" max="11275" width="3.7109375" style="446" customWidth="1"/>
    <col min="11276" max="11276" width="12.7109375" style="446" customWidth="1"/>
    <col min="11277" max="11277" width="47.42578125" style="446" customWidth="1"/>
    <col min="11278"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290" width="10.5703125" style="446"/>
    <col min="11291" max="11291" width="10.140625" style="446" customWidth="1"/>
    <col min="11292" max="11520" width="10.5703125" style="446"/>
    <col min="11521" max="11528" width="0" style="446" hidden="1" customWidth="1"/>
    <col min="11529" max="11531" width="3.7109375" style="446" customWidth="1"/>
    <col min="11532" max="11532" width="12.7109375" style="446" customWidth="1"/>
    <col min="11533" max="11533" width="47.42578125" style="446" customWidth="1"/>
    <col min="11534"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546" width="10.5703125" style="446"/>
    <col min="11547" max="11547" width="10.140625" style="446" customWidth="1"/>
    <col min="11548" max="11776" width="10.5703125" style="446"/>
    <col min="11777" max="11784" width="0" style="446" hidden="1" customWidth="1"/>
    <col min="11785" max="11787" width="3.7109375" style="446" customWidth="1"/>
    <col min="11788" max="11788" width="12.7109375" style="446" customWidth="1"/>
    <col min="11789" max="11789" width="47.42578125" style="446" customWidth="1"/>
    <col min="11790"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1802" width="10.5703125" style="446"/>
    <col min="11803" max="11803" width="10.140625" style="446" customWidth="1"/>
    <col min="11804" max="12032" width="10.5703125" style="446"/>
    <col min="12033" max="12040" width="0" style="446" hidden="1" customWidth="1"/>
    <col min="12041" max="12043" width="3.7109375" style="446" customWidth="1"/>
    <col min="12044" max="12044" width="12.7109375" style="446" customWidth="1"/>
    <col min="12045" max="12045" width="47.42578125" style="446" customWidth="1"/>
    <col min="12046"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058" width="10.5703125" style="446"/>
    <col min="12059" max="12059" width="10.140625" style="446" customWidth="1"/>
    <col min="12060" max="12288" width="10.5703125" style="446"/>
    <col min="12289" max="12296" width="0" style="446" hidden="1" customWidth="1"/>
    <col min="12297" max="12299" width="3.7109375" style="446" customWidth="1"/>
    <col min="12300" max="12300" width="12.7109375" style="446" customWidth="1"/>
    <col min="12301" max="12301" width="47.42578125" style="446" customWidth="1"/>
    <col min="12302"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314" width="10.5703125" style="446"/>
    <col min="12315" max="12315" width="10.140625" style="446" customWidth="1"/>
    <col min="12316" max="12544" width="10.5703125" style="446"/>
    <col min="12545" max="12552" width="0" style="446" hidden="1" customWidth="1"/>
    <col min="12553" max="12555" width="3.7109375" style="446" customWidth="1"/>
    <col min="12556" max="12556" width="12.7109375" style="446" customWidth="1"/>
    <col min="12557" max="12557" width="47.42578125" style="446" customWidth="1"/>
    <col min="12558"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570" width="10.5703125" style="446"/>
    <col min="12571" max="12571" width="10.140625" style="446" customWidth="1"/>
    <col min="12572" max="12800" width="10.5703125" style="446"/>
    <col min="12801" max="12808" width="0" style="446" hidden="1" customWidth="1"/>
    <col min="12809" max="12811" width="3.7109375" style="446" customWidth="1"/>
    <col min="12812" max="12812" width="12.7109375" style="446" customWidth="1"/>
    <col min="12813" max="12813" width="47.42578125" style="446" customWidth="1"/>
    <col min="12814"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2826" width="10.5703125" style="446"/>
    <col min="12827" max="12827" width="10.140625" style="446" customWidth="1"/>
    <col min="12828" max="13056" width="10.5703125" style="446"/>
    <col min="13057" max="13064" width="0" style="446" hidden="1" customWidth="1"/>
    <col min="13065" max="13067" width="3.7109375" style="446" customWidth="1"/>
    <col min="13068" max="13068" width="12.7109375" style="446" customWidth="1"/>
    <col min="13069" max="13069" width="47.42578125" style="446" customWidth="1"/>
    <col min="13070"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082" width="10.5703125" style="446"/>
    <col min="13083" max="13083" width="10.140625" style="446" customWidth="1"/>
    <col min="13084" max="13312" width="10.5703125" style="446"/>
    <col min="13313" max="13320" width="0" style="446" hidden="1" customWidth="1"/>
    <col min="13321" max="13323" width="3.7109375" style="446" customWidth="1"/>
    <col min="13324" max="13324" width="12.7109375" style="446" customWidth="1"/>
    <col min="13325" max="13325" width="47.42578125" style="446" customWidth="1"/>
    <col min="13326"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338" width="10.5703125" style="446"/>
    <col min="13339" max="13339" width="10.140625" style="446" customWidth="1"/>
    <col min="13340" max="13568" width="10.5703125" style="446"/>
    <col min="13569" max="13576" width="0" style="446" hidden="1" customWidth="1"/>
    <col min="13577" max="13579" width="3.7109375" style="446" customWidth="1"/>
    <col min="13580" max="13580" width="12.7109375" style="446" customWidth="1"/>
    <col min="13581" max="13581" width="47.42578125" style="446" customWidth="1"/>
    <col min="13582"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594" width="10.5703125" style="446"/>
    <col min="13595" max="13595" width="10.140625" style="446" customWidth="1"/>
    <col min="13596" max="13824" width="10.5703125" style="446"/>
    <col min="13825" max="13832" width="0" style="446" hidden="1" customWidth="1"/>
    <col min="13833" max="13835" width="3.7109375" style="446" customWidth="1"/>
    <col min="13836" max="13836" width="12.7109375" style="446" customWidth="1"/>
    <col min="13837" max="13837" width="47.42578125" style="446" customWidth="1"/>
    <col min="13838"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3850" width="10.5703125" style="446"/>
    <col min="13851" max="13851" width="10.140625" style="446" customWidth="1"/>
    <col min="13852" max="14080" width="10.5703125" style="446"/>
    <col min="14081" max="14088" width="0" style="446" hidden="1" customWidth="1"/>
    <col min="14089" max="14091" width="3.7109375" style="446" customWidth="1"/>
    <col min="14092" max="14092" width="12.7109375" style="446" customWidth="1"/>
    <col min="14093" max="14093" width="47.42578125" style="446" customWidth="1"/>
    <col min="14094"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106" width="10.5703125" style="446"/>
    <col min="14107" max="14107" width="10.140625" style="446" customWidth="1"/>
    <col min="14108" max="14336" width="10.5703125" style="446"/>
    <col min="14337" max="14344" width="0" style="446" hidden="1" customWidth="1"/>
    <col min="14345" max="14347" width="3.7109375" style="446" customWidth="1"/>
    <col min="14348" max="14348" width="12.7109375" style="446" customWidth="1"/>
    <col min="14349" max="14349" width="47.42578125" style="446" customWidth="1"/>
    <col min="14350"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362" width="10.5703125" style="446"/>
    <col min="14363" max="14363" width="10.140625" style="446" customWidth="1"/>
    <col min="14364" max="14592" width="10.5703125" style="446"/>
    <col min="14593" max="14600" width="0" style="446" hidden="1" customWidth="1"/>
    <col min="14601" max="14603" width="3.7109375" style="446" customWidth="1"/>
    <col min="14604" max="14604" width="12.7109375" style="446" customWidth="1"/>
    <col min="14605" max="14605" width="47.42578125" style="446" customWidth="1"/>
    <col min="14606"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618" width="10.5703125" style="446"/>
    <col min="14619" max="14619" width="10.140625" style="446" customWidth="1"/>
    <col min="14620" max="14848" width="10.5703125" style="446"/>
    <col min="14849" max="14856" width="0" style="446" hidden="1" customWidth="1"/>
    <col min="14857" max="14859" width="3.7109375" style="446" customWidth="1"/>
    <col min="14860" max="14860" width="12.7109375" style="446" customWidth="1"/>
    <col min="14861" max="14861" width="47.42578125" style="446" customWidth="1"/>
    <col min="14862"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4874" width="10.5703125" style="446"/>
    <col min="14875" max="14875" width="10.140625" style="446" customWidth="1"/>
    <col min="14876" max="15104" width="10.5703125" style="446"/>
    <col min="15105" max="15112" width="0" style="446" hidden="1" customWidth="1"/>
    <col min="15113" max="15115" width="3.7109375" style="446" customWidth="1"/>
    <col min="15116" max="15116" width="12.7109375" style="446" customWidth="1"/>
    <col min="15117" max="15117" width="47.42578125" style="446" customWidth="1"/>
    <col min="15118"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130" width="10.5703125" style="446"/>
    <col min="15131" max="15131" width="10.140625" style="446" customWidth="1"/>
    <col min="15132" max="15360" width="10.5703125" style="446"/>
    <col min="15361" max="15368" width="0" style="446" hidden="1" customWidth="1"/>
    <col min="15369" max="15371" width="3.7109375" style="446" customWidth="1"/>
    <col min="15372" max="15372" width="12.7109375" style="446" customWidth="1"/>
    <col min="15373" max="15373" width="47.42578125" style="446" customWidth="1"/>
    <col min="15374"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386" width="10.5703125" style="446"/>
    <col min="15387" max="15387" width="10.140625" style="446" customWidth="1"/>
    <col min="15388" max="15616" width="10.5703125" style="446"/>
    <col min="15617" max="15624" width="0" style="446" hidden="1" customWidth="1"/>
    <col min="15625" max="15627" width="3.7109375" style="446" customWidth="1"/>
    <col min="15628" max="15628" width="12.7109375" style="446" customWidth="1"/>
    <col min="15629" max="15629" width="47.42578125" style="446" customWidth="1"/>
    <col min="15630"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642" width="10.5703125" style="446"/>
    <col min="15643" max="15643" width="10.140625" style="446" customWidth="1"/>
    <col min="15644" max="15872" width="10.5703125" style="446"/>
    <col min="15873" max="15880" width="0" style="446" hidden="1" customWidth="1"/>
    <col min="15881" max="15883" width="3.7109375" style="446" customWidth="1"/>
    <col min="15884" max="15884" width="12.7109375" style="446" customWidth="1"/>
    <col min="15885" max="15885" width="47.42578125" style="446" customWidth="1"/>
    <col min="15886"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5898" width="10.5703125" style="446"/>
    <col min="15899" max="15899" width="10.140625" style="446" customWidth="1"/>
    <col min="15900" max="16128" width="10.5703125" style="446"/>
    <col min="16129" max="16136" width="0" style="446" hidden="1" customWidth="1"/>
    <col min="16137" max="16139" width="3.7109375" style="446" customWidth="1"/>
    <col min="16140" max="16140" width="12.7109375" style="446" customWidth="1"/>
    <col min="16141" max="16141" width="47.42578125" style="446" customWidth="1"/>
    <col min="16142"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154" width="10.5703125" style="446"/>
    <col min="16155" max="16155" width="10.140625" style="446" customWidth="1"/>
    <col min="16156" max="16384" width="10.5703125" style="446"/>
  </cols>
  <sheetData>
    <row r="1" spans="1:34" hidden="1"/>
    <row r="2" spans="1:34" hidden="1"/>
    <row r="3" spans="1:34" hidden="1"/>
    <row r="4" spans="1:34" ht="3" customHeight="1">
      <c r="J4" s="451"/>
      <c r="K4" s="451"/>
      <c r="L4" s="447"/>
      <c r="M4" s="447"/>
      <c r="N4" s="447"/>
      <c r="O4" s="454"/>
      <c r="P4" s="454"/>
      <c r="Q4" s="454"/>
      <c r="R4" s="454"/>
      <c r="S4" s="454"/>
      <c r="T4" s="454"/>
      <c r="U4" s="447"/>
    </row>
    <row r="5" spans="1:34" ht="22.5" customHeight="1">
      <c r="J5" s="451"/>
      <c r="K5" s="451"/>
      <c r="L5" s="1296" t="s">
        <v>616</v>
      </c>
      <c r="M5" s="1296"/>
      <c r="N5" s="1296"/>
      <c r="O5" s="1296"/>
      <c r="P5" s="1296"/>
      <c r="Q5" s="1296"/>
      <c r="R5" s="1296"/>
      <c r="S5" s="1296"/>
      <c r="T5" s="1296"/>
      <c r="U5" s="467"/>
    </row>
    <row r="6" spans="1:34" ht="3" customHeight="1">
      <c r="J6" s="451"/>
      <c r="K6" s="451"/>
      <c r="L6" s="447"/>
      <c r="M6" s="447"/>
      <c r="N6" s="447"/>
      <c r="O6" s="450"/>
      <c r="P6" s="450"/>
      <c r="Q6" s="450"/>
      <c r="R6" s="450"/>
      <c r="S6" s="450"/>
      <c r="T6" s="450"/>
      <c r="U6" s="447"/>
    </row>
    <row r="7" spans="1:34" s="746" customFormat="1" ht="5.25" hidden="1">
      <c r="A7" s="1121"/>
      <c r="B7" s="1121"/>
      <c r="C7" s="1121"/>
      <c r="D7" s="1121"/>
      <c r="E7" s="1121"/>
      <c r="F7" s="1121"/>
      <c r="G7" s="1121"/>
      <c r="H7" s="1121"/>
      <c r="L7" s="1172"/>
      <c r="M7" s="1046"/>
      <c r="O7" s="1302"/>
      <c r="P7" s="1302"/>
      <c r="Q7" s="1302"/>
      <c r="R7" s="1302"/>
      <c r="S7" s="1302"/>
      <c r="T7" s="1302"/>
      <c r="U7" s="780"/>
      <c r="V7" s="780"/>
      <c r="X7" s="1121"/>
      <c r="Y7" s="1121"/>
      <c r="Z7" s="1121"/>
      <c r="AA7" s="1121"/>
      <c r="AB7" s="1121"/>
    </row>
    <row r="8" spans="1:34" s="461" customFormat="1" ht="18.75">
      <c r="G8" s="460"/>
      <c r="H8" s="460"/>
      <c r="L8" s="469"/>
      <c r="M8" s="586" t="str">
        <f>"Дата подачи заявления об "&amp;IF(datePr_ch="","утверждении","изменении") &amp; " тарифов"</f>
        <v>Дата подачи заявления об утверждении тарифов</v>
      </c>
      <c r="N8" s="1125"/>
      <c r="O8" s="1303" t="str">
        <f>IF(datePr_ch="",IF(datePr="","",datePr),datePr_ch)</f>
        <v>28.04.2023</v>
      </c>
      <c r="P8" s="1303"/>
      <c r="Q8" s="1303"/>
      <c r="R8" s="1303"/>
      <c r="S8" s="1303"/>
      <c r="T8" s="1303"/>
      <c r="U8" s="635"/>
      <c r="X8" s="475"/>
      <c r="Y8" s="475"/>
      <c r="Z8" s="475"/>
      <c r="AA8" s="475"/>
      <c r="AB8" s="475"/>
      <c r="AC8" s="475"/>
      <c r="AD8" s="475"/>
      <c r="AE8" s="475"/>
      <c r="AF8" s="475"/>
      <c r="AG8" s="475"/>
      <c r="AH8" s="475"/>
    </row>
    <row r="9" spans="1:34" s="461" customFormat="1" ht="22.5">
      <c r="G9" s="460"/>
      <c r="H9" s="460"/>
      <c r="L9" s="522"/>
      <c r="M9" s="586" t="str">
        <f>"Номер подачи заявления об "&amp;IF(numberPr_ch="","утверждении","изменении") &amp; " тарифов"</f>
        <v>Номер подачи заявления об утверждении тарифов</v>
      </c>
      <c r="N9" s="1125"/>
      <c r="O9" s="1303" t="str">
        <f>IF(numberPr_ch="",IF(numberPr="","",numberPr),numberPr_ch)</f>
        <v>О-1242</v>
      </c>
      <c r="P9" s="1303"/>
      <c r="Q9" s="1303"/>
      <c r="R9" s="1303"/>
      <c r="S9" s="1303"/>
      <c r="T9" s="1303"/>
      <c r="U9" s="635"/>
      <c r="X9" s="475"/>
      <c r="Y9" s="475"/>
      <c r="Z9" s="475"/>
      <c r="AA9" s="475"/>
      <c r="AB9" s="475"/>
      <c r="AC9" s="475"/>
      <c r="AD9" s="475"/>
      <c r="AE9" s="475"/>
      <c r="AF9" s="475"/>
      <c r="AG9" s="475"/>
      <c r="AH9" s="475"/>
    </row>
    <row r="10" spans="1:34" s="746" customFormat="1" ht="5.25" hidden="1">
      <c r="A10" s="1121"/>
      <c r="B10" s="1121"/>
      <c r="C10" s="1121"/>
      <c r="D10" s="1121"/>
      <c r="E10" s="1121"/>
      <c r="F10" s="1121"/>
      <c r="G10" s="1121"/>
      <c r="H10" s="1121"/>
      <c r="L10" s="1172"/>
      <c r="M10" s="1046"/>
      <c r="O10" s="1302"/>
      <c r="P10" s="1302"/>
      <c r="Q10" s="1302"/>
      <c r="R10" s="1302"/>
      <c r="S10" s="1302"/>
      <c r="T10" s="1302"/>
      <c r="U10" s="780"/>
      <c r="V10" s="780"/>
      <c r="X10" s="1121"/>
      <c r="Y10" s="1121"/>
      <c r="Z10" s="1121"/>
      <c r="AA10" s="1121"/>
      <c r="AB10" s="1121"/>
    </row>
    <row r="11" spans="1:34" s="461" customFormat="1" ht="11.25" hidden="1">
      <c r="G11" s="460"/>
      <c r="H11" s="460"/>
      <c r="L11" s="1297"/>
      <c r="M11" s="1297"/>
      <c r="N11" s="458"/>
      <c r="O11" s="1329"/>
      <c r="P11" s="1329"/>
      <c r="Q11" s="1329"/>
      <c r="R11" s="1329"/>
      <c r="S11" s="1329"/>
      <c r="T11" s="1329"/>
      <c r="U11" s="473" t="s">
        <v>371</v>
      </c>
      <c r="X11" s="475"/>
      <c r="Y11" s="475"/>
      <c r="Z11" s="475"/>
      <c r="AA11" s="475"/>
      <c r="AB11" s="475"/>
      <c r="AC11" s="475"/>
      <c r="AD11" s="475"/>
      <c r="AE11" s="475"/>
      <c r="AF11" s="475"/>
      <c r="AG11" s="475"/>
      <c r="AH11" s="475"/>
    </row>
    <row r="12" spans="1:34">
      <c r="J12" s="451"/>
      <c r="K12" s="451"/>
      <c r="L12" s="447"/>
      <c r="M12" s="447"/>
      <c r="N12" s="447"/>
      <c r="O12" s="1327"/>
      <c r="P12" s="1327"/>
      <c r="Q12" s="1327"/>
      <c r="R12" s="1327"/>
      <c r="S12" s="1327"/>
      <c r="T12" s="1327"/>
      <c r="U12" s="1327"/>
    </row>
    <row r="13" spans="1:34">
      <c r="J13" s="451"/>
      <c r="K13" s="451"/>
      <c r="L13" s="1227" t="s">
        <v>445</v>
      </c>
      <c r="M13" s="1227"/>
      <c r="N13" s="1227"/>
      <c r="O13" s="1227"/>
      <c r="P13" s="1227"/>
      <c r="Q13" s="1227"/>
      <c r="R13" s="1227"/>
      <c r="S13" s="1227"/>
      <c r="T13" s="1227"/>
      <c r="U13" s="1227"/>
      <c r="V13" s="1227"/>
      <c r="W13" s="1227" t="s">
        <v>446</v>
      </c>
    </row>
    <row r="14" spans="1:34" ht="14.25" customHeight="1">
      <c r="J14" s="451"/>
      <c r="K14" s="451"/>
      <c r="L14" s="1310" t="s">
        <v>91</v>
      </c>
      <c r="M14" s="1310" t="s">
        <v>602</v>
      </c>
      <c r="N14" s="491"/>
      <c r="O14" s="1311" t="s">
        <v>604</v>
      </c>
      <c r="P14" s="1312"/>
      <c r="Q14" s="1312"/>
      <c r="R14" s="1312"/>
      <c r="S14" s="1312"/>
      <c r="T14" s="1313"/>
      <c r="U14" s="1293" t="s">
        <v>339</v>
      </c>
      <c r="V14" s="1307" t="s">
        <v>274</v>
      </c>
      <c r="W14" s="1227"/>
    </row>
    <row r="15" spans="1:34" s="493" customFormat="1" ht="14.25" customHeight="1">
      <c r="G15" s="501"/>
      <c r="H15" s="501"/>
      <c r="I15" s="501"/>
      <c r="J15" s="499"/>
      <c r="K15" s="499"/>
      <c r="L15" s="1310"/>
      <c r="M15" s="1310"/>
      <c r="N15" s="491"/>
      <c r="O15" s="1316" t="s">
        <v>578</v>
      </c>
      <c r="P15" s="1314" t="s">
        <v>270</v>
      </c>
      <c r="Q15" s="1315"/>
      <c r="R15" s="1291" t="s">
        <v>615</v>
      </c>
      <c r="S15" s="1291"/>
      <c r="T15" s="1292"/>
      <c r="U15" s="1294"/>
      <c r="V15" s="1308"/>
      <c r="W15" s="1227"/>
      <c r="X15" s="554"/>
      <c r="Y15" s="554"/>
      <c r="Z15" s="554"/>
      <c r="AA15" s="554"/>
      <c r="AB15" s="554"/>
      <c r="AC15" s="554"/>
      <c r="AD15" s="554"/>
      <c r="AE15" s="554"/>
      <c r="AF15" s="554"/>
      <c r="AG15" s="554"/>
      <c r="AH15" s="554"/>
    </row>
    <row r="16" spans="1:34" ht="33.75">
      <c r="J16" s="451"/>
      <c r="K16" s="451"/>
      <c r="L16" s="1310"/>
      <c r="M16" s="1310"/>
      <c r="N16" s="490"/>
      <c r="O16" s="1317"/>
      <c r="P16" s="505" t="s">
        <v>670</v>
      </c>
      <c r="Q16" s="505" t="s">
        <v>671</v>
      </c>
      <c r="R16" s="506" t="s">
        <v>273</v>
      </c>
      <c r="S16" s="1305" t="s">
        <v>272</v>
      </c>
      <c r="T16" s="1306"/>
      <c r="U16" s="1295"/>
      <c r="V16" s="1309"/>
      <c r="W16" s="1227"/>
    </row>
    <row r="17" spans="1:34">
      <c r="J17" s="451"/>
      <c r="K17" s="459">
        <v>1</v>
      </c>
      <c r="L17" s="448" t="s">
        <v>92</v>
      </c>
      <c r="M17" s="448" t="s">
        <v>48</v>
      </c>
      <c r="N17" s="466" t="s">
        <v>48</v>
      </c>
      <c r="O17" s="457">
        <f ca="1">OFFSET(O17,0,-1)+1</f>
        <v>3</v>
      </c>
      <c r="P17" s="457">
        <f ca="1">OFFSET(P17,0,-1)+1</f>
        <v>4</v>
      </c>
      <c r="Q17" s="457">
        <f ca="1">OFFSET(Q17,0,-1)+1</f>
        <v>5</v>
      </c>
      <c r="R17" s="457">
        <f ca="1">OFFSET(R17,0,-1)+1</f>
        <v>6</v>
      </c>
      <c r="S17" s="1298">
        <f ca="1">OFFSET(S17,0,-1)+1</f>
        <v>7</v>
      </c>
      <c r="T17" s="1298"/>
      <c r="U17" s="457">
        <f ca="1">OFFSET(U17,0,-2)+1</f>
        <v>8</v>
      </c>
      <c r="V17" s="465">
        <f ca="1">OFFSET(V17,0,-1)</f>
        <v>8</v>
      </c>
      <c r="W17" s="457">
        <f ca="1">OFFSET(W17,0,-1)+1</f>
        <v>9</v>
      </c>
    </row>
    <row r="18" spans="1:34" ht="22.5">
      <c r="A18" s="1281">
        <v>1</v>
      </c>
      <c r="B18" s="888"/>
      <c r="C18" s="888"/>
      <c r="D18" s="888"/>
      <c r="E18" s="889"/>
      <c r="F18" s="890"/>
      <c r="G18" s="890"/>
      <c r="H18" s="890"/>
      <c r="I18" s="891"/>
      <c r="J18" s="886"/>
      <c r="K18" s="893"/>
      <c r="L18" s="562">
        <f>mergeValue(A18)</f>
        <v>1</v>
      </c>
      <c r="M18" s="610" t="s">
        <v>19</v>
      </c>
      <c r="N18" s="549"/>
      <c r="O18" s="1324"/>
      <c r="P18" s="1324"/>
      <c r="Q18" s="1324"/>
      <c r="R18" s="1324"/>
      <c r="S18" s="1324"/>
      <c r="T18" s="1324"/>
      <c r="U18" s="1324"/>
      <c r="V18" s="1324"/>
      <c r="W18" s="1129" t="s">
        <v>718</v>
      </c>
    </row>
    <row r="19" spans="1:34" ht="22.5">
      <c r="A19" s="1281"/>
      <c r="B19" s="1281">
        <v>1</v>
      </c>
      <c r="C19" s="888"/>
      <c r="D19" s="888"/>
      <c r="E19" s="890"/>
      <c r="F19" s="890"/>
      <c r="G19" s="890"/>
      <c r="H19" s="890"/>
      <c r="I19" s="885"/>
      <c r="J19" s="884"/>
      <c r="K19" s="887"/>
      <c r="L19" s="562" t="str">
        <f>mergeValue(A19) &amp;"."&amp; mergeValue(B19)</f>
        <v>1.1</v>
      </c>
      <c r="M19" s="516" t="s">
        <v>15</v>
      </c>
      <c r="N19" s="549"/>
      <c r="O19" s="1324"/>
      <c r="P19" s="1324"/>
      <c r="Q19" s="1324"/>
      <c r="R19" s="1324"/>
      <c r="S19" s="1324"/>
      <c r="T19" s="1324"/>
      <c r="U19" s="1324"/>
      <c r="V19" s="1324"/>
      <c r="W19" s="1129" t="s">
        <v>459</v>
      </c>
    </row>
    <row r="20" spans="1:34" ht="22.5">
      <c r="A20" s="1281"/>
      <c r="B20" s="1281"/>
      <c r="C20" s="1281">
        <v>1</v>
      </c>
      <c r="D20" s="888"/>
      <c r="E20" s="890"/>
      <c r="F20" s="890"/>
      <c r="G20" s="890"/>
      <c r="H20" s="890"/>
      <c r="I20" s="892"/>
      <c r="J20" s="884"/>
      <c r="K20" s="887"/>
      <c r="L20" s="562" t="str">
        <f>mergeValue(A20) &amp;"."&amp; mergeValue(B20)&amp;"."&amp; mergeValue(C20)</f>
        <v>1.1.1</v>
      </c>
      <c r="M20" s="517" t="s">
        <v>7</v>
      </c>
      <c r="N20" s="549"/>
      <c r="O20" s="1324"/>
      <c r="P20" s="1324"/>
      <c r="Q20" s="1324"/>
      <c r="R20" s="1324"/>
      <c r="S20" s="1324"/>
      <c r="T20" s="1324"/>
      <c r="U20" s="1324"/>
      <c r="V20" s="1324"/>
      <c r="W20" s="1129" t="s">
        <v>600</v>
      </c>
    </row>
    <row r="21" spans="1:34" ht="22.5">
      <c r="A21" s="1281"/>
      <c r="B21" s="1281"/>
      <c r="C21" s="1281"/>
      <c r="D21" s="1281">
        <v>1</v>
      </c>
      <c r="E21" s="890"/>
      <c r="F21" s="890"/>
      <c r="G21" s="890"/>
      <c r="H21" s="890"/>
      <c r="I21" s="892"/>
      <c r="J21" s="884"/>
      <c r="K21" s="887"/>
      <c r="L21" s="562" t="str">
        <f>mergeValue(A21) &amp;"."&amp; mergeValue(B21)&amp;"."&amp; mergeValue(C21)&amp;"."&amp; mergeValue(D21)</f>
        <v>1.1.1.1</v>
      </c>
      <c r="M21" s="518" t="s">
        <v>21</v>
      </c>
      <c r="N21" s="549"/>
      <c r="O21" s="1324"/>
      <c r="P21" s="1324"/>
      <c r="Q21" s="1324"/>
      <c r="R21" s="1324"/>
      <c r="S21" s="1324"/>
      <c r="T21" s="1324"/>
      <c r="U21" s="1324"/>
      <c r="V21" s="1324"/>
      <c r="W21" s="1129" t="s">
        <v>601</v>
      </c>
    </row>
    <row r="22" spans="1:34" ht="11.25" hidden="1" customHeight="1">
      <c r="A22" s="1281"/>
      <c r="B22" s="1281"/>
      <c r="C22" s="1281"/>
      <c r="D22" s="1281"/>
      <c r="E22" s="1281">
        <v>1</v>
      </c>
      <c r="F22" s="890"/>
      <c r="G22" s="890"/>
      <c r="H22" s="888">
        <v>1</v>
      </c>
      <c r="I22" s="1281">
        <v>1</v>
      </c>
      <c r="J22" s="890"/>
      <c r="K22" s="895"/>
      <c r="L22" s="562"/>
      <c r="M22" s="524"/>
      <c r="N22" s="550"/>
      <c r="O22" s="600"/>
      <c r="P22" s="600"/>
      <c r="Q22" s="600"/>
      <c r="R22" s="600"/>
      <c r="S22" s="600"/>
      <c r="T22" s="600"/>
      <c r="U22" s="600"/>
      <c r="V22" s="478"/>
      <c r="W22" s="1090"/>
    </row>
    <row r="23" spans="1:34" ht="33.75">
      <c r="A23" s="1281"/>
      <c r="B23" s="1281"/>
      <c r="C23" s="1281"/>
      <c r="D23" s="1281"/>
      <c r="E23" s="1281"/>
      <c r="F23" s="1281">
        <v>1</v>
      </c>
      <c r="G23" s="888"/>
      <c r="H23" s="888"/>
      <c r="I23" s="1281"/>
      <c r="J23" s="1281">
        <v>1</v>
      </c>
      <c r="K23" s="896"/>
      <c r="L23" s="562" t="str">
        <f>mergeValue(A23) &amp;"."&amp; mergeValue(B23)&amp;"."&amp; mergeValue(C23)&amp;"."&amp; mergeValue(D23)&amp;"."&amp;  mergeValue(F23)</f>
        <v>1.1.1.1.1</v>
      </c>
      <c r="M23" s="525" t="s">
        <v>9</v>
      </c>
      <c r="N23" s="550"/>
      <c r="O23" s="1283"/>
      <c r="P23" s="1283"/>
      <c r="Q23" s="1283"/>
      <c r="R23" s="1283"/>
      <c r="S23" s="1283"/>
      <c r="T23" s="1283"/>
      <c r="U23" s="1283"/>
      <c r="V23" s="1283"/>
      <c r="W23" s="1129" t="s">
        <v>720</v>
      </c>
      <c r="Y23" s="474" t="str">
        <f>strCheckUnique(Z23:Z26)</f>
        <v/>
      </c>
      <c r="AA23" s="474"/>
    </row>
    <row r="24" spans="1:34" ht="99" customHeight="1">
      <c r="A24" s="1281"/>
      <c r="B24" s="1281"/>
      <c r="C24" s="1281"/>
      <c r="D24" s="1281"/>
      <c r="E24" s="1281"/>
      <c r="F24" s="1281"/>
      <c r="G24" s="888">
        <v>1</v>
      </c>
      <c r="H24" s="888"/>
      <c r="I24" s="1281"/>
      <c r="J24" s="1281"/>
      <c r="K24" s="896">
        <v>1</v>
      </c>
      <c r="L24" s="562" t="str">
        <f>mergeValue(A24) &amp;"."&amp; mergeValue(B24)&amp;"."&amp; mergeValue(C24)&amp;"."&amp; mergeValue(D24)&amp;"."&amp; mergeValue(F24)&amp;"."&amp; mergeValue(G24)</f>
        <v>1.1.1.1.1.1</v>
      </c>
      <c r="M24" s="1088"/>
      <c r="N24" s="555"/>
      <c r="O24" s="532"/>
      <c r="P24" s="532"/>
      <c r="Q24" s="1040"/>
      <c r="R24" s="1287"/>
      <c r="S24" s="1289" t="s">
        <v>83</v>
      </c>
      <c r="T24" s="1287"/>
      <c r="U24" s="1289" t="s">
        <v>84</v>
      </c>
      <c r="V24" s="547"/>
      <c r="W24" s="1299" t="s">
        <v>733</v>
      </c>
      <c r="X24" s="470" t="str">
        <f>strCheckDate(O25:V25)</f>
        <v/>
      </c>
      <c r="Y24" s="474"/>
      <c r="Z24" s="474" t="str">
        <f>IF(M24="","",M24 )</f>
        <v/>
      </c>
      <c r="AA24" s="474"/>
      <c r="AB24" s="474"/>
      <c r="AC24" s="474"/>
    </row>
    <row r="25" spans="1:34" ht="11.25" hidden="1">
      <c r="A25" s="1281"/>
      <c r="B25" s="1281"/>
      <c r="C25" s="1281"/>
      <c r="D25" s="1281"/>
      <c r="E25" s="1281"/>
      <c r="F25" s="1281"/>
      <c r="G25" s="888"/>
      <c r="H25" s="888"/>
      <c r="I25" s="1281"/>
      <c r="J25" s="1281"/>
      <c r="K25" s="896"/>
      <c r="L25" s="569"/>
      <c r="M25" s="615"/>
      <c r="N25" s="555"/>
      <c r="O25" s="532"/>
      <c r="P25" s="532"/>
      <c r="Q25" s="553" t="str">
        <f>R24 &amp; "-" &amp; T24</f>
        <v>-</v>
      </c>
      <c r="R25" s="1288"/>
      <c r="S25" s="1289"/>
      <c r="T25" s="1288"/>
      <c r="U25" s="1289"/>
      <c r="V25" s="547"/>
      <c r="W25" s="1300"/>
    </row>
    <row r="26" spans="1:34" s="445" customFormat="1" ht="15" customHeight="1">
      <c r="A26" s="1281"/>
      <c r="B26" s="1281"/>
      <c r="C26" s="1281"/>
      <c r="D26" s="1281"/>
      <c r="E26" s="1281"/>
      <c r="F26" s="1281"/>
      <c r="G26" s="890"/>
      <c r="H26" s="888"/>
      <c r="I26" s="1281"/>
      <c r="J26" s="1281"/>
      <c r="K26" s="895"/>
      <c r="L26" s="508"/>
      <c r="M26" s="526" t="s">
        <v>24</v>
      </c>
      <c r="N26" s="521"/>
      <c r="O26" s="515"/>
      <c r="P26" s="515"/>
      <c r="Q26" s="515"/>
      <c r="R26" s="542"/>
      <c r="S26" s="534"/>
      <c r="T26" s="533"/>
      <c r="U26" s="521"/>
      <c r="V26" s="530"/>
      <c r="W26" s="1301"/>
      <c r="X26" s="471"/>
      <c r="Y26" s="471"/>
      <c r="Z26" s="471"/>
      <c r="AA26" s="471"/>
      <c r="AB26" s="471"/>
      <c r="AC26" s="471"/>
      <c r="AD26" s="471"/>
      <c r="AE26" s="471"/>
      <c r="AF26" s="471"/>
      <c r="AG26" s="471"/>
      <c r="AH26" s="471"/>
    </row>
    <row r="27" spans="1:34" s="445" customFormat="1" ht="15" customHeight="1">
      <c r="A27" s="1281"/>
      <c r="B27" s="1281"/>
      <c r="C27" s="1281"/>
      <c r="D27" s="1281"/>
      <c r="E27" s="1281"/>
      <c r="F27" s="890"/>
      <c r="G27" s="890"/>
      <c r="H27" s="888"/>
      <c r="I27" s="1281"/>
      <c r="J27" s="890"/>
      <c r="K27" s="895"/>
      <c r="L27" s="508"/>
      <c r="M27" s="521" t="s">
        <v>10</v>
      </c>
      <c r="N27" s="520"/>
      <c r="O27" s="515"/>
      <c r="P27" s="515"/>
      <c r="Q27" s="515"/>
      <c r="R27" s="542"/>
      <c r="S27" s="534"/>
      <c r="T27" s="533"/>
      <c r="U27" s="520"/>
      <c r="V27" s="534"/>
      <c r="W27" s="530"/>
      <c r="X27" s="471"/>
      <c r="Y27" s="471"/>
      <c r="Z27" s="471"/>
      <c r="AA27" s="471"/>
      <c r="AB27" s="471"/>
      <c r="AC27" s="471"/>
      <c r="AD27" s="471"/>
      <c r="AE27" s="471"/>
      <c r="AF27" s="471"/>
      <c r="AG27" s="471"/>
      <c r="AH27" s="471"/>
    </row>
    <row r="28" spans="1:34" s="445" customFormat="1" ht="0.2" customHeight="1">
      <c r="A28" s="1281"/>
      <c r="B28" s="1281"/>
      <c r="C28" s="1281"/>
      <c r="D28" s="1281"/>
      <c r="E28" s="894"/>
      <c r="F28" s="890"/>
      <c r="G28" s="890"/>
      <c r="H28" s="890"/>
      <c r="I28" s="886"/>
      <c r="J28" s="883"/>
      <c r="K28" s="893"/>
      <c r="L28" s="508"/>
      <c r="M28" s="521"/>
      <c r="N28" s="519"/>
      <c r="O28" s="515"/>
      <c r="P28" s="515"/>
      <c r="Q28" s="515"/>
      <c r="R28" s="542"/>
      <c r="S28" s="534"/>
      <c r="T28" s="533"/>
      <c r="U28" s="519"/>
      <c r="V28" s="534"/>
      <c r="W28" s="530"/>
      <c r="X28" s="471"/>
      <c r="Y28" s="471"/>
      <c r="Z28" s="471"/>
      <c r="AA28" s="471"/>
      <c r="AB28" s="471"/>
      <c r="AC28" s="471"/>
      <c r="AD28" s="471"/>
      <c r="AE28" s="471"/>
      <c r="AF28" s="471"/>
      <c r="AG28" s="471"/>
      <c r="AH28" s="471"/>
    </row>
    <row r="29" spans="1:34" s="445" customFormat="1" ht="15" customHeight="1">
      <c r="A29" s="1281"/>
      <c r="B29" s="1281"/>
      <c r="C29" s="1281"/>
      <c r="D29" s="894"/>
      <c r="E29" s="894"/>
      <c r="F29" s="890"/>
      <c r="G29" s="890"/>
      <c r="H29" s="890"/>
      <c r="I29" s="886"/>
      <c r="J29" s="883"/>
      <c r="K29" s="893"/>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c r="AH29" s="471"/>
    </row>
    <row r="30" spans="1:34" s="445" customFormat="1" ht="15" customHeight="1">
      <c r="A30" s="1281"/>
      <c r="B30" s="1281"/>
      <c r="C30" s="894"/>
      <c r="D30" s="894"/>
      <c r="E30" s="894"/>
      <c r="F30" s="894"/>
      <c r="G30" s="899"/>
      <c r="H30" s="886"/>
      <c r="I30" s="897"/>
      <c r="J30" s="883"/>
      <c r="K30" s="898"/>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c r="AH30" s="471"/>
    </row>
    <row r="31" spans="1:34" s="445" customFormat="1" ht="15" customHeight="1">
      <c r="A31" s="1281"/>
      <c r="B31" s="894"/>
      <c r="C31" s="894"/>
      <c r="D31" s="894"/>
      <c r="E31" s="894"/>
      <c r="F31" s="894"/>
      <c r="G31" s="899"/>
      <c r="H31" s="886"/>
      <c r="I31" s="886"/>
      <c r="J31" s="883"/>
      <c r="K31" s="893"/>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c r="AH31" s="471"/>
    </row>
    <row r="32" spans="1:34" s="445" customFormat="1" ht="15" customHeight="1">
      <c r="A32" s="882"/>
      <c r="B32" s="882"/>
      <c r="C32" s="882"/>
      <c r="D32" s="882"/>
      <c r="E32" s="882"/>
      <c r="F32" s="882"/>
      <c r="G32" s="882"/>
      <c r="H32" s="882"/>
      <c r="I32" s="882"/>
      <c r="J32" s="882"/>
      <c r="K32" s="882"/>
      <c r="L32" s="462"/>
      <c r="M32" s="535" t="s">
        <v>308</v>
      </c>
      <c r="N32" s="519"/>
      <c r="O32" s="515"/>
      <c r="P32" s="515"/>
      <c r="Q32" s="515"/>
      <c r="R32" s="542"/>
      <c r="S32" s="534"/>
      <c r="T32" s="533"/>
      <c r="U32" s="519"/>
      <c r="V32" s="534"/>
      <c r="W32" s="530"/>
      <c r="X32" s="471"/>
      <c r="Y32" s="471"/>
      <c r="Z32" s="471"/>
      <c r="AA32" s="471"/>
      <c r="AB32" s="471"/>
      <c r="AC32" s="471"/>
      <c r="AD32" s="471"/>
      <c r="AE32" s="471"/>
      <c r="AF32" s="471"/>
      <c r="AG32" s="471"/>
      <c r="AH32" s="471"/>
    </row>
    <row r="33" spans="12:23" ht="3" customHeight="1">
      <c r="L33" s="455"/>
      <c r="M33" s="455"/>
      <c r="N33" s="455"/>
      <c r="O33" s="455"/>
      <c r="P33" s="455"/>
      <c r="Q33" s="455"/>
      <c r="R33" s="455"/>
      <c r="S33" s="455"/>
      <c r="T33" s="455"/>
      <c r="U33" s="455"/>
    </row>
    <row r="34" spans="12:23" ht="123.75" customHeight="1">
      <c r="L34" s="1">
        <v>1</v>
      </c>
      <c r="M34" s="1274" t="s">
        <v>734</v>
      </c>
      <c r="N34" s="1274"/>
      <c r="O34" s="1274"/>
      <c r="P34" s="1274"/>
      <c r="Q34" s="1274"/>
      <c r="R34" s="1274"/>
      <c r="S34" s="1274"/>
      <c r="T34" s="1274"/>
      <c r="U34" s="1274"/>
      <c r="V34" s="1274"/>
      <c r="W34" s="1274"/>
    </row>
  </sheetData>
  <sheetProtection password="FA9C" sheet="1" objects="1" scenarios="1" formatColumns="0" formatRows="0"/>
  <dataConsolidate/>
  <mergeCells count="39">
    <mergeCell ref="M34:W34"/>
    <mergeCell ref="W24:W26"/>
    <mergeCell ref="L13:V13"/>
    <mergeCell ref="L14:L16"/>
    <mergeCell ref="M14:M16"/>
    <mergeCell ref="O14:T14"/>
    <mergeCell ref="U14:U16"/>
    <mergeCell ref="V14:V16"/>
    <mergeCell ref="O15:O16"/>
    <mergeCell ref="P15:Q15"/>
    <mergeCell ref="R15:T15"/>
    <mergeCell ref="S17:T17"/>
    <mergeCell ref="W13:W16"/>
    <mergeCell ref="L5:T5"/>
    <mergeCell ref="O9:T9"/>
    <mergeCell ref="O10:T10"/>
    <mergeCell ref="O7:T7"/>
    <mergeCell ref="O8:T8"/>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F23:F26"/>
    <mergeCell ref="J23:J26"/>
    <mergeCell ref="O23:V23"/>
    <mergeCell ref="R24:R25"/>
    <mergeCell ref="S24:S25"/>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7">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182</v>
      </c>
    </row>
    <row r="2" spans="1:20" ht="22.5">
      <c r="F2" s="1275" t="s">
        <v>470</v>
      </c>
      <c r="G2" s="1276"/>
      <c r="H2" s="1277"/>
      <c r="I2" s="609"/>
    </row>
    <row r="3" spans="1:20" ht="3" customHeight="1"/>
    <row r="4" spans="1:20" s="539" customFormat="1" ht="11.25">
      <c r="A4" s="559"/>
      <c r="B4" s="559"/>
      <c r="C4" s="559"/>
      <c r="D4" s="559"/>
      <c r="F4" s="1227" t="s">
        <v>445</v>
      </c>
      <c r="G4" s="1227"/>
      <c r="H4" s="1227"/>
      <c r="I4" s="1278"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8"/>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25.05.2023</v>
      </c>
      <c r="I7" s="550" t="s">
        <v>472</v>
      </c>
      <c r="J7" s="584"/>
      <c r="K7" s="559"/>
      <c r="L7" s="559"/>
      <c r="M7" s="559"/>
      <c r="N7" s="559"/>
      <c r="O7" s="559"/>
      <c r="P7" s="559"/>
      <c r="Q7" s="559"/>
      <c r="R7" s="559"/>
      <c r="S7" s="559"/>
      <c r="T7" s="559"/>
    </row>
    <row r="8" spans="1:20" s="539" customFormat="1" ht="45">
      <c r="A8" s="1279">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79"/>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79"/>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79"/>
      <c r="B11" s="1279">
        <v>1</v>
      </c>
      <c r="C11" s="592"/>
      <c r="D11" s="592"/>
      <c r="F11" s="585" t="str">
        <f>"4."&amp;mergeValue(A11) &amp;"."&amp;mergeValue(B11)</f>
        <v>4.1.1</v>
      </c>
      <c r="G11" s="580" t="s">
        <v>570</v>
      </c>
      <c r="H11" s="573" t="str">
        <f>IF(region_name="","",region_name)</f>
        <v>Костромская область</v>
      </c>
      <c r="I11" s="550" t="s">
        <v>478</v>
      </c>
      <c r="J11" s="584"/>
      <c r="K11" s="559"/>
      <c r="L11" s="559"/>
      <c r="M11" s="559"/>
      <c r="N11" s="559"/>
      <c r="O11" s="559"/>
      <c r="P11" s="559"/>
      <c r="Q11" s="559"/>
      <c r="R11" s="559"/>
      <c r="S11" s="559"/>
      <c r="T11" s="559"/>
    </row>
    <row r="12" spans="1:20" s="539" customFormat="1" ht="22.5">
      <c r="A12" s="1279"/>
      <c r="B12" s="1279"/>
      <c r="C12" s="1279">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79"/>
      <c r="B13" s="1279"/>
      <c r="C13" s="1279"/>
      <c r="D13" s="592">
        <v>1</v>
      </c>
      <c r="F13" s="585" t="str">
        <f>"4."&amp;mergeValue(A13) &amp;"."&amp;mergeValue(B13)&amp;"."&amp;mergeValue(C13)&amp;"."&amp;mergeValue(D13)</f>
        <v>4.1.1.1.1</v>
      </c>
      <c r="G13" s="602" t="s">
        <v>477</v>
      </c>
      <c r="H13" s="573"/>
      <c r="I13" s="1280" t="s">
        <v>569</v>
      </c>
      <c r="J13" s="584"/>
      <c r="K13" s="559"/>
      <c r="L13" s="559"/>
      <c r="M13" s="559"/>
      <c r="N13" s="559"/>
      <c r="O13" s="559"/>
      <c r="P13" s="559"/>
      <c r="Q13" s="559"/>
      <c r="R13" s="559"/>
      <c r="S13" s="559"/>
      <c r="T13" s="559"/>
    </row>
    <row r="14" spans="1:20" s="539" customFormat="1" ht="18.75">
      <c r="A14" s="1279"/>
      <c r="B14" s="1279"/>
      <c r="C14" s="1279"/>
      <c r="D14" s="592"/>
      <c r="F14" s="588"/>
      <c r="G14" s="520" t="s">
        <v>4</v>
      </c>
      <c r="H14" s="593"/>
      <c r="I14" s="1280"/>
      <c r="J14" s="584"/>
      <c r="K14" s="559"/>
      <c r="L14" s="559"/>
      <c r="M14" s="559"/>
      <c r="N14" s="559"/>
      <c r="O14" s="559"/>
      <c r="P14" s="559"/>
      <c r="Q14" s="559"/>
      <c r="R14" s="559"/>
      <c r="S14" s="559"/>
      <c r="T14" s="559"/>
    </row>
    <row r="15" spans="1:20" s="539" customFormat="1" ht="18.75">
      <c r="A15" s="1279"/>
      <c r="B15" s="1279"/>
      <c r="C15" s="592"/>
      <c r="D15" s="592"/>
      <c r="F15" s="603"/>
      <c r="G15" s="546" t="s">
        <v>401</v>
      </c>
      <c r="H15" s="604"/>
      <c r="I15" s="605"/>
      <c r="J15" s="584"/>
      <c r="K15" s="559"/>
      <c r="L15" s="559"/>
      <c r="M15" s="559"/>
      <c r="N15" s="559"/>
      <c r="O15" s="559"/>
      <c r="P15" s="559"/>
      <c r="Q15" s="559"/>
      <c r="R15" s="559"/>
      <c r="S15" s="559"/>
      <c r="T15" s="559"/>
    </row>
    <row r="16" spans="1:20" s="539" customFormat="1" ht="18.75">
      <c r="A16" s="1279"/>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4" t="s">
        <v>571</v>
      </c>
      <c r="H19" s="1274"/>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470" hidden="1" customWidth="1"/>
    <col min="7" max="8" width="9.140625" style="476" hidden="1" customWidth="1"/>
    <col min="9" max="9" width="3.7109375" style="453" customWidth="1"/>
    <col min="10" max="11" width="3.7109375" style="452" customWidth="1"/>
    <col min="12" max="12" width="12.7109375" style="446" customWidth="1"/>
    <col min="13" max="13" width="44.7109375" style="446" customWidth="1"/>
    <col min="14" max="14" width="2" style="446" hidden="1" customWidth="1"/>
    <col min="15" max="17" width="23.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34" width="10.5703125" style="470"/>
    <col min="35" max="256" width="10.5703125" style="446"/>
    <col min="257" max="264" width="0" style="446" hidden="1" customWidth="1"/>
    <col min="265" max="267" width="3.7109375" style="446" customWidth="1"/>
    <col min="268" max="268" width="12.7109375" style="446" customWidth="1"/>
    <col min="269" max="269" width="47.42578125" style="446" customWidth="1"/>
    <col min="270"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512" width="10.5703125" style="446"/>
    <col min="513" max="520" width="0" style="446" hidden="1" customWidth="1"/>
    <col min="521" max="523" width="3.7109375" style="446" customWidth="1"/>
    <col min="524" max="524" width="12.7109375" style="446" customWidth="1"/>
    <col min="525" max="525" width="47.42578125" style="446" customWidth="1"/>
    <col min="526"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768" width="10.5703125" style="446"/>
    <col min="769" max="776" width="0" style="446" hidden="1" customWidth="1"/>
    <col min="777" max="779" width="3.7109375" style="446" customWidth="1"/>
    <col min="780" max="780" width="12.7109375" style="446" customWidth="1"/>
    <col min="781" max="781" width="47.42578125" style="446" customWidth="1"/>
    <col min="782"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1024" width="10.5703125" style="446"/>
    <col min="1025" max="1032" width="0" style="446" hidden="1" customWidth="1"/>
    <col min="1033" max="1035" width="3.7109375" style="446" customWidth="1"/>
    <col min="1036" max="1036" width="12.7109375" style="446" customWidth="1"/>
    <col min="1037" max="1037" width="47.42578125" style="446" customWidth="1"/>
    <col min="1038"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280" width="10.5703125" style="446"/>
    <col min="1281" max="1288" width="0" style="446" hidden="1" customWidth="1"/>
    <col min="1289" max="1291" width="3.7109375" style="446" customWidth="1"/>
    <col min="1292" max="1292" width="12.7109375" style="446" customWidth="1"/>
    <col min="1293" max="1293" width="47.42578125" style="446" customWidth="1"/>
    <col min="1294"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536" width="10.5703125" style="446"/>
    <col min="1537" max="1544" width="0" style="446" hidden="1" customWidth="1"/>
    <col min="1545" max="1547" width="3.7109375" style="446" customWidth="1"/>
    <col min="1548" max="1548" width="12.7109375" style="446" customWidth="1"/>
    <col min="1549" max="1549" width="47.42578125" style="446" customWidth="1"/>
    <col min="1550"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792" width="10.5703125" style="446"/>
    <col min="1793" max="1800" width="0" style="446" hidden="1" customWidth="1"/>
    <col min="1801" max="1803" width="3.7109375" style="446" customWidth="1"/>
    <col min="1804" max="1804" width="12.7109375" style="446" customWidth="1"/>
    <col min="1805" max="1805" width="47.42578125" style="446" customWidth="1"/>
    <col min="1806"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2048" width="10.5703125" style="446"/>
    <col min="2049" max="2056" width="0" style="446" hidden="1" customWidth="1"/>
    <col min="2057" max="2059" width="3.7109375" style="446" customWidth="1"/>
    <col min="2060" max="2060" width="12.7109375" style="446" customWidth="1"/>
    <col min="2061" max="2061" width="47.42578125" style="446" customWidth="1"/>
    <col min="2062"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304" width="10.5703125" style="446"/>
    <col min="2305" max="2312" width="0" style="446" hidden="1" customWidth="1"/>
    <col min="2313" max="2315" width="3.7109375" style="446" customWidth="1"/>
    <col min="2316" max="2316" width="12.7109375" style="446" customWidth="1"/>
    <col min="2317" max="2317" width="47.42578125" style="446" customWidth="1"/>
    <col min="2318"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560" width="10.5703125" style="446"/>
    <col min="2561" max="2568" width="0" style="446" hidden="1" customWidth="1"/>
    <col min="2569" max="2571" width="3.7109375" style="446" customWidth="1"/>
    <col min="2572" max="2572" width="12.7109375" style="446" customWidth="1"/>
    <col min="2573" max="2573" width="47.42578125" style="446" customWidth="1"/>
    <col min="2574"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816" width="10.5703125" style="446"/>
    <col min="2817" max="2824" width="0" style="446" hidden="1" customWidth="1"/>
    <col min="2825" max="2827" width="3.7109375" style="446" customWidth="1"/>
    <col min="2828" max="2828" width="12.7109375" style="446" customWidth="1"/>
    <col min="2829" max="2829" width="47.42578125" style="446" customWidth="1"/>
    <col min="2830"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3072" width="10.5703125" style="446"/>
    <col min="3073" max="3080" width="0" style="446" hidden="1" customWidth="1"/>
    <col min="3081" max="3083" width="3.7109375" style="446" customWidth="1"/>
    <col min="3084" max="3084" width="12.7109375" style="446" customWidth="1"/>
    <col min="3085" max="3085" width="47.42578125" style="446" customWidth="1"/>
    <col min="3086"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328" width="10.5703125" style="446"/>
    <col min="3329" max="3336" width="0" style="446" hidden="1" customWidth="1"/>
    <col min="3337" max="3339" width="3.7109375" style="446" customWidth="1"/>
    <col min="3340" max="3340" width="12.7109375" style="446" customWidth="1"/>
    <col min="3341" max="3341" width="47.42578125" style="446" customWidth="1"/>
    <col min="3342"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584" width="10.5703125" style="446"/>
    <col min="3585" max="3592" width="0" style="446" hidden="1" customWidth="1"/>
    <col min="3593" max="3595" width="3.7109375" style="446" customWidth="1"/>
    <col min="3596" max="3596" width="12.7109375" style="446" customWidth="1"/>
    <col min="3597" max="3597" width="47.42578125" style="446" customWidth="1"/>
    <col min="3598"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840" width="10.5703125" style="446"/>
    <col min="3841" max="3848" width="0" style="446" hidden="1" customWidth="1"/>
    <col min="3849" max="3851" width="3.7109375" style="446" customWidth="1"/>
    <col min="3852" max="3852" width="12.7109375" style="446" customWidth="1"/>
    <col min="3853" max="3853" width="47.42578125" style="446" customWidth="1"/>
    <col min="3854"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4096" width="10.5703125" style="446"/>
    <col min="4097" max="4104" width="0" style="446" hidden="1" customWidth="1"/>
    <col min="4105" max="4107" width="3.7109375" style="446" customWidth="1"/>
    <col min="4108" max="4108" width="12.7109375" style="446" customWidth="1"/>
    <col min="4109" max="4109" width="47.42578125" style="446" customWidth="1"/>
    <col min="4110"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352" width="10.5703125" style="446"/>
    <col min="4353" max="4360" width="0" style="446" hidden="1" customWidth="1"/>
    <col min="4361" max="4363" width="3.7109375" style="446" customWidth="1"/>
    <col min="4364" max="4364" width="12.7109375" style="446" customWidth="1"/>
    <col min="4365" max="4365" width="47.42578125" style="446" customWidth="1"/>
    <col min="4366"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608" width="10.5703125" style="446"/>
    <col min="4609" max="4616" width="0" style="446" hidden="1" customWidth="1"/>
    <col min="4617" max="4619" width="3.7109375" style="446" customWidth="1"/>
    <col min="4620" max="4620" width="12.7109375" style="446" customWidth="1"/>
    <col min="4621" max="4621" width="47.42578125" style="446" customWidth="1"/>
    <col min="4622"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864" width="10.5703125" style="446"/>
    <col min="4865" max="4872" width="0" style="446" hidden="1" customWidth="1"/>
    <col min="4873" max="4875" width="3.7109375" style="446" customWidth="1"/>
    <col min="4876" max="4876" width="12.7109375" style="446" customWidth="1"/>
    <col min="4877" max="4877" width="47.42578125" style="446" customWidth="1"/>
    <col min="4878"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5120" width="10.5703125" style="446"/>
    <col min="5121" max="5128" width="0" style="446" hidden="1" customWidth="1"/>
    <col min="5129" max="5131" width="3.7109375" style="446" customWidth="1"/>
    <col min="5132" max="5132" width="12.7109375" style="446" customWidth="1"/>
    <col min="5133" max="5133" width="47.42578125" style="446" customWidth="1"/>
    <col min="5134"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376" width="10.5703125" style="446"/>
    <col min="5377" max="5384" width="0" style="446" hidden="1" customWidth="1"/>
    <col min="5385" max="5387" width="3.7109375" style="446" customWidth="1"/>
    <col min="5388" max="5388" width="12.7109375" style="446" customWidth="1"/>
    <col min="5389" max="5389" width="47.42578125" style="446" customWidth="1"/>
    <col min="5390"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632" width="10.5703125" style="446"/>
    <col min="5633" max="5640" width="0" style="446" hidden="1" customWidth="1"/>
    <col min="5641" max="5643" width="3.7109375" style="446" customWidth="1"/>
    <col min="5644" max="5644" width="12.7109375" style="446" customWidth="1"/>
    <col min="5645" max="5645" width="47.42578125" style="446" customWidth="1"/>
    <col min="5646"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888" width="10.5703125" style="446"/>
    <col min="5889" max="5896" width="0" style="446" hidden="1" customWidth="1"/>
    <col min="5897" max="5899" width="3.7109375" style="446" customWidth="1"/>
    <col min="5900" max="5900" width="12.7109375" style="446" customWidth="1"/>
    <col min="5901" max="5901" width="47.42578125" style="446" customWidth="1"/>
    <col min="5902"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6144" width="10.5703125" style="446"/>
    <col min="6145" max="6152" width="0" style="446" hidden="1" customWidth="1"/>
    <col min="6153" max="6155" width="3.7109375" style="446" customWidth="1"/>
    <col min="6156" max="6156" width="12.7109375" style="446" customWidth="1"/>
    <col min="6157" max="6157" width="47.42578125" style="446" customWidth="1"/>
    <col min="6158"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400" width="10.5703125" style="446"/>
    <col min="6401" max="6408" width="0" style="446" hidden="1" customWidth="1"/>
    <col min="6409" max="6411" width="3.7109375" style="446" customWidth="1"/>
    <col min="6412" max="6412" width="12.7109375" style="446" customWidth="1"/>
    <col min="6413" max="6413" width="47.42578125" style="446" customWidth="1"/>
    <col min="6414"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656" width="10.5703125" style="446"/>
    <col min="6657" max="6664" width="0" style="446" hidden="1" customWidth="1"/>
    <col min="6665" max="6667" width="3.7109375" style="446" customWidth="1"/>
    <col min="6668" max="6668" width="12.7109375" style="446" customWidth="1"/>
    <col min="6669" max="6669" width="47.42578125" style="446" customWidth="1"/>
    <col min="6670"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912" width="10.5703125" style="446"/>
    <col min="6913" max="6920" width="0" style="446" hidden="1" customWidth="1"/>
    <col min="6921" max="6923" width="3.7109375" style="446" customWidth="1"/>
    <col min="6924" max="6924" width="12.7109375" style="446" customWidth="1"/>
    <col min="6925" max="6925" width="47.42578125" style="446" customWidth="1"/>
    <col min="6926"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7168" width="10.5703125" style="446"/>
    <col min="7169" max="7176" width="0" style="446" hidden="1" customWidth="1"/>
    <col min="7177" max="7179" width="3.7109375" style="446" customWidth="1"/>
    <col min="7180" max="7180" width="12.7109375" style="446" customWidth="1"/>
    <col min="7181" max="7181" width="47.42578125" style="446" customWidth="1"/>
    <col min="7182"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424" width="10.5703125" style="446"/>
    <col min="7425" max="7432" width="0" style="446" hidden="1" customWidth="1"/>
    <col min="7433" max="7435" width="3.7109375" style="446" customWidth="1"/>
    <col min="7436" max="7436" width="12.7109375" style="446" customWidth="1"/>
    <col min="7437" max="7437" width="47.42578125" style="446" customWidth="1"/>
    <col min="7438"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680" width="10.5703125" style="446"/>
    <col min="7681" max="7688" width="0" style="446" hidden="1" customWidth="1"/>
    <col min="7689" max="7691" width="3.7109375" style="446" customWidth="1"/>
    <col min="7692" max="7692" width="12.7109375" style="446" customWidth="1"/>
    <col min="7693" max="7693" width="47.42578125" style="446" customWidth="1"/>
    <col min="7694"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936" width="10.5703125" style="446"/>
    <col min="7937" max="7944" width="0" style="446" hidden="1" customWidth="1"/>
    <col min="7945" max="7947" width="3.7109375" style="446" customWidth="1"/>
    <col min="7948" max="7948" width="12.7109375" style="446" customWidth="1"/>
    <col min="7949" max="7949" width="47.42578125" style="446" customWidth="1"/>
    <col min="7950"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8192" width="10.5703125" style="446"/>
    <col min="8193" max="8200" width="0" style="446" hidden="1" customWidth="1"/>
    <col min="8201" max="8203" width="3.7109375" style="446" customWidth="1"/>
    <col min="8204" max="8204" width="12.7109375" style="446" customWidth="1"/>
    <col min="8205" max="8205" width="47.42578125" style="446" customWidth="1"/>
    <col min="8206"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448" width="10.5703125" style="446"/>
    <col min="8449" max="8456" width="0" style="446" hidden="1" customWidth="1"/>
    <col min="8457" max="8459" width="3.7109375" style="446" customWidth="1"/>
    <col min="8460" max="8460" width="12.7109375" style="446" customWidth="1"/>
    <col min="8461" max="8461" width="47.42578125" style="446" customWidth="1"/>
    <col min="8462"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704" width="10.5703125" style="446"/>
    <col min="8705" max="8712" width="0" style="446" hidden="1" customWidth="1"/>
    <col min="8713" max="8715" width="3.7109375" style="446" customWidth="1"/>
    <col min="8716" max="8716" width="12.7109375" style="446" customWidth="1"/>
    <col min="8717" max="8717" width="47.42578125" style="446" customWidth="1"/>
    <col min="8718"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960" width="10.5703125" style="446"/>
    <col min="8961" max="8968" width="0" style="446" hidden="1" customWidth="1"/>
    <col min="8969" max="8971" width="3.7109375" style="446" customWidth="1"/>
    <col min="8972" max="8972" width="12.7109375" style="446" customWidth="1"/>
    <col min="8973" max="8973" width="47.42578125" style="446" customWidth="1"/>
    <col min="8974"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9216" width="10.5703125" style="446"/>
    <col min="9217" max="9224" width="0" style="446" hidden="1" customWidth="1"/>
    <col min="9225" max="9227" width="3.7109375" style="446" customWidth="1"/>
    <col min="9228" max="9228" width="12.7109375" style="446" customWidth="1"/>
    <col min="9229" max="9229" width="47.42578125" style="446" customWidth="1"/>
    <col min="9230"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472" width="10.5703125" style="446"/>
    <col min="9473" max="9480" width="0" style="446" hidden="1" customWidth="1"/>
    <col min="9481" max="9483" width="3.7109375" style="446" customWidth="1"/>
    <col min="9484" max="9484" width="12.7109375" style="446" customWidth="1"/>
    <col min="9485" max="9485" width="47.42578125" style="446" customWidth="1"/>
    <col min="9486"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728" width="10.5703125" style="446"/>
    <col min="9729" max="9736" width="0" style="446" hidden="1" customWidth="1"/>
    <col min="9737" max="9739" width="3.7109375" style="446" customWidth="1"/>
    <col min="9740" max="9740" width="12.7109375" style="446" customWidth="1"/>
    <col min="9741" max="9741" width="47.42578125" style="446" customWidth="1"/>
    <col min="9742"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984" width="10.5703125" style="446"/>
    <col min="9985" max="9992" width="0" style="446" hidden="1" customWidth="1"/>
    <col min="9993" max="9995" width="3.7109375" style="446" customWidth="1"/>
    <col min="9996" max="9996" width="12.7109375" style="446" customWidth="1"/>
    <col min="9997" max="9997" width="47.42578125" style="446" customWidth="1"/>
    <col min="9998"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240" width="10.5703125" style="446"/>
    <col min="10241" max="10248" width="0" style="446" hidden="1" customWidth="1"/>
    <col min="10249" max="10251" width="3.7109375" style="446" customWidth="1"/>
    <col min="10252" max="10252" width="12.7109375" style="446" customWidth="1"/>
    <col min="10253" max="10253" width="47.42578125" style="446" customWidth="1"/>
    <col min="10254"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496" width="10.5703125" style="446"/>
    <col min="10497" max="10504" width="0" style="446" hidden="1" customWidth="1"/>
    <col min="10505" max="10507" width="3.7109375" style="446" customWidth="1"/>
    <col min="10508" max="10508" width="12.7109375" style="446" customWidth="1"/>
    <col min="10509" max="10509" width="47.42578125" style="446" customWidth="1"/>
    <col min="10510"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752" width="10.5703125" style="446"/>
    <col min="10753" max="10760" width="0" style="446" hidden="1" customWidth="1"/>
    <col min="10761" max="10763" width="3.7109375" style="446" customWidth="1"/>
    <col min="10764" max="10764" width="12.7109375" style="446" customWidth="1"/>
    <col min="10765" max="10765" width="47.42578125" style="446" customWidth="1"/>
    <col min="10766"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1008" width="10.5703125" style="446"/>
    <col min="11009" max="11016" width="0" style="446" hidden="1" customWidth="1"/>
    <col min="11017" max="11019" width="3.7109375" style="446" customWidth="1"/>
    <col min="11020" max="11020" width="12.7109375" style="446" customWidth="1"/>
    <col min="11021" max="11021" width="47.42578125" style="446" customWidth="1"/>
    <col min="11022"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264" width="10.5703125" style="446"/>
    <col min="11265" max="11272" width="0" style="446" hidden="1" customWidth="1"/>
    <col min="11273" max="11275" width="3.7109375" style="446" customWidth="1"/>
    <col min="11276" max="11276" width="12.7109375" style="446" customWidth="1"/>
    <col min="11277" max="11277" width="47.42578125" style="446" customWidth="1"/>
    <col min="11278"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520" width="10.5703125" style="446"/>
    <col min="11521" max="11528" width="0" style="446" hidden="1" customWidth="1"/>
    <col min="11529" max="11531" width="3.7109375" style="446" customWidth="1"/>
    <col min="11532" max="11532" width="12.7109375" style="446" customWidth="1"/>
    <col min="11533" max="11533" width="47.42578125" style="446" customWidth="1"/>
    <col min="11534"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776" width="10.5703125" style="446"/>
    <col min="11777" max="11784" width="0" style="446" hidden="1" customWidth="1"/>
    <col min="11785" max="11787" width="3.7109375" style="446" customWidth="1"/>
    <col min="11788" max="11788" width="12.7109375" style="446" customWidth="1"/>
    <col min="11789" max="11789" width="47.42578125" style="446" customWidth="1"/>
    <col min="11790"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2032" width="10.5703125" style="446"/>
    <col min="12033" max="12040" width="0" style="446" hidden="1" customWidth="1"/>
    <col min="12041" max="12043" width="3.7109375" style="446" customWidth="1"/>
    <col min="12044" max="12044" width="12.7109375" style="446" customWidth="1"/>
    <col min="12045" max="12045" width="47.42578125" style="446" customWidth="1"/>
    <col min="12046"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288" width="10.5703125" style="446"/>
    <col min="12289" max="12296" width="0" style="446" hidden="1" customWidth="1"/>
    <col min="12297" max="12299" width="3.7109375" style="446" customWidth="1"/>
    <col min="12300" max="12300" width="12.7109375" style="446" customWidth="1"/>
    <col min="12301" max="12301" width="47.42578125" style="446" customWidth="1"/>
    <col min="12302"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544" width="10.5703125" style="446"/>
    <col min="12545" max="12552" width="0" style="446" hidden="1" customWidth="1"/>
    <col min="12553" max="12555" width="3.7109375" style="446" customWidth="1"/>
    <col min="12556" max="12556" width="12.7109375" style="446" customWidth="1"/>
    <col min="12557" max="12557" width="47.42578125" style="446" customWidth="1"/>
    <col min="12558"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800" width="10.5703125" style="446"/>
    <col min="12801" max="12808" width="0" style="446" hidden="1" customWidth="1"/>
    <col min="12809" max="12811" width="3.7109375" style="446" customWidth="1"/>
    <col min="12812" max="12812" width="12.7109375" style="446" customWidth="1"/>
    <col min="12813" max="12813" width="47.42578125" style="446" customWidth="1"/>
    <col min="12814"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3056" width="10.5703125" style="446"/>
    <col min="13057" max="13064" width="0" style="446" hidden="1" customWidth="1"/>
    <col min="13065" max="13067" width="3.7109375" style="446" customWidth="1"/>
    <col min="13068" max="13068" width="12.7109375" style="446" customWidth="1"/>
    <col min="13069" max="13069" width="47.42578125" style="446" customWidth="1"/>
    <col min="13070"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312" width="10.5703125" style="446"/>
    <col min="13313" max="13320" width="0" style="446" hidden="1" customWidth="1"/>
    <col min="13321" max="13323" width="3.7109375" style="446" customWidth="1"/>
    <col min="13324" max="13324" width="12.7109375" style="446" customWidth="1"/>
    <col min="13325" max="13325" width="47.42578125" style="446" customWidth="1"/>
    <col min="13326"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568" width="10.5703125" style="446"/>
    <col min="13569" max="13576" width="0" style="446" hidden="1" customWidth="1"/>
    <col min="13577" max="13579" width="3.7109375" style="446" customWidth="1"/>
    <col min="13580" max="13580" width="12.7109375" style="446" customWidth="1"/>
    <col min="13581" max="13581" width="47.42578125" style="446" customWidth="1"/>
    <col min="13582"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824" width="10.5703125" style="446"/>
    <col min="13825" max="13832" width="0" style="446" hidden="1" customWidth="1"/>
    <col min="13833" max="13835" width="3.7109375" style="446" customWidth="1"/>
    <col min="13836" max="13836" width="12.7109375" style="446" customWidth="1"/>
    <col min="13837" max="13837" width="47.42578125" style="446" customWidth="1"/>
    <col min="13838"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4080" width="10.5703125" style="446"/>
    <col min="14081" max="14088" width="0" style="446" hidden="1" customWidth="1"/>
    <col min="14089" max="14091" width="3.7109375" style="446" customWidth="1"/>
    <col min="14092" max="14092" width="12.7109375" style="446" customWidth="1"/>
    <col min="14093" max="14093" width="47.42578125" style="446" customWidth="1"/>
    <col min="14094"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336" width="10.5703125" style="446"/>
    <col min="14337" max="14344" width="0" style="446" hidden="1" customWidth="1"/>
    <col min="14345" max="14347" width="3.7109375" style="446" customWidth="1"/>
    <col min="14348" max="14348" width="12.7109375" style="446" customWidth="1"/>
    <col min="14349" max="14349" width="47.42578125" style="446" customWidth="1"/>
    <col min="14350"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592" width="10.5703125" style="446"/>
    <col min="14593" max="14600" width="0" style="446" hidden="1" customWidth="1"/>
    <col min="14601" max="14603" width="3.7109375" style="446" customWidth="1"/>
    <col min="14604" max="14604" width="12.7109375" style="446" customWidth="1"/>
    <col min="14605" max="14605" width="47.42578125" style="446" customWidth="1"/>
    <col min="14606"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848" width="10.5703125" style="446"/>
    <col min="14849" max="14856" width="0" style="446" hidden="1" customWidth="1"/>
    <col min="14857" max="14859" width="3.7109375" style="446" customWidth="1"/>
    <col min="14860" max="14860" width="12.7109375" style="446" customWidth="1"/>
    <col min="14861" max="14861" width="47.42578125" style="446" customWidth="1"/>
    <col min="14862"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5104" width="10.5703125" style="446"/>
    <col min="15105" max="15112" width="0" style="446" hidden="1" customWidth="1"/>
    <col min="15113" max="15115" width="3.7109375" style="446" customWidth="1"/>
    <col min="15116" max="15116" width="12.7109375" style="446" customWidth="1"/>
    <col min="15117" max="15117" width="47.42578125" style="446" customWidth="1"/>
    <col min="15118"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360" width="10.5703125" style="446"/>
    <col min="15361" max="15368" width="0" style="446" hidden="1" customWidth="1"/>
    <col min="15369" max="15371" width="3.7109375" style="446" customWidth="1"/>
    <col min="15372" max="15372" width="12.7109375" style="446" customWidth="1"/>
    <col min="15373" max="15373" width="47.42578125" style="446" customWidth="1"/>
    <col min="15374"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616" width="10.5703125" style="446"/>
    <col min="15617" max="15624" width="0" style="446" hidden="1" customWidth="1"/>
    <col min="15625" max="15627" width="3.7109375" style="446" customWidth="1"/>
    <col min="15628" max="15628" width="12.7109375" style="446" customWidth="1"/>
    <col min="15629" max="15629" width="47.42578125" style="446" customWidth="1"/>
    <col min="15630"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872" width="10.5703125" style="446"/>
    <col min="15873" max="15880" width="0" style="446" hidden="1" customWidth="1"/>
    <col min="15881" max="15883" width="3.7109375" style="446" customWidth="1"/>
    <col min="15884" max="15884" width="12.7109375" style="446" customWidth="1"/>
    <col min="15885" max="15885" width="47.42578125" style="446" customWidth="1"/>
    <col min="15886"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6128" width="10.5703125" style="446"/>
    <col min="16129" max="16136" width="0" style="446" hidden="1" customWidth="1"/>
    <col min="16137" max="16139" width="3.7109375" style="446" customWidth="1"/>
    <col min="16140" max="16140" width="12.7109375" style="446" customWidth="1"/>
    <col min="16141" max="16141" width="47.42578125" style="446" customWidth="1"/>
    <col min="16142"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384" width="10.5703125" style="446"/>
  </cols>
  <sheetData>
    <row r="1" spans="1:34" hidden="1"/>
    <row r="2" spans="1:34" hidden="1"/>
    <row r="3" spans="1:34" hidden="1"/>
    <row r="4" spans="1:34" ht="3" customHeight="1">
      <c r="J4" s="451"/>
      <c r="K4" s="451"/>
      <c r="L4" s="447"/>
      <c r="M4" s="447"/>
      <c r="N4" s="447"/>
      <c r="O4" s="454"/>
      <c r="P4" s="454"/>
      <c r="Q4" s="454"/>
      <c r="R4" s="454"/>
      <c r="S4" s="454"/>
      <c r="T4" s="454"/>
      <c r="U4" s="447"/>
    </row>
    <row r="5" spans="1:34" ht="22.5" customHeight="1">
      <c r="J5" s="451"/>
      <c r="K5" s="451"/>
      <c r="L5" s="1296" t="s">
        <v>616</v>
      </c>
      <c r="M5" s="1296"/>
      <c r="N5" s="1296"/>
      <c r="O5" s="1296"/>
      <c r="P5" s="1296"/>
      <c r="Q5" s="1296"/>
      <c r="R5" s="1296"/>
      <c r="S5" s="1296"/>
      <c r="T5" s="1296"/>
      <c r="U5" s="467"/>
    </row>
    <row r="6" spans="1:34" ht="3" customHeight="1">
      <c r="J6" s="451"/>
      <c r="K6" s="451"/>
      <c r="L6" s="447"/>
      <c r="M6" s="447"/>
      <c r="N6" s="447"/>
      <c r="O6" s="450"/>
      <c r="P6" s="450"/>
      <c r="Q6" s="450"/>
      <c r="R6" s="450"/>
      <c r="S6" s="450"/>
      <c r="T6" s="450"/>
      <c r="U6" s="447"/>
    </row>
    <row r="7" spans="1:34" s="746" customFormat="1" ht="5.25" hidden="1">
      <c r="A7" s="1121"/>
      <c r="B7" s="1121"/>
      <c r="C7" s="1121"/>
      <c r="D7" s="1121"/>
      <c r="E7" s="1121"/>
      <c r="F7" s="1121"/>
      <c r="G7" s="1121"/>
      <c r="H7" s="1121"/>
      <c r="L7" s="1172"/>
      <c r="M7" s="1046"/>
      <c r="O7" s="1302"/>
      <c r="P7" s="1302"/>
      <c r="Q7" s="1302"/>
      <c r="R7" s="1302"/>
      <c r="S7" s="1302"/>
      <c r="T7" s="1302"/>
      <c r="U7" s="780"/>
      <c r="V7" s="780"/>
      <c r="X7" s="1121"/>
      <c r="Y7" s="1121"/>
      <c r="Z7" s="1121"/>
      <c r="AA7" s="1121"/>
      <c r="AB7" s="1121"/>
    </row>
    <row r="8" spans="1:34"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303" t="str">
        <f>IF(datePr_ch="",IF(datePr="","",datePr),datePr_ch)</f>
        <v>28.04.2023</v>
      </c>
      <c r="P8" s="1303"/>
      <c r="Q8" s="1303"/>
      <c r="R8" s="1303"/>
      <c r="S8" s="1303"/>
      <c r="T8" s="1303"/>
      <c r="U8" s="635"/>
      <c r="X8" s="559"/>
      <c r="Y8" s="559"/>
      <c r="Z8" s="559"/>
      <c r="AA8" s="559"/>
      <c r="AB8" s="559"/>
      <c r="AC8" s="559"/>
      <c r="AD8" s="559"/>
      <c r="AE8" s="559"/>
      <c r="AF8" s="559"/>
      <c r="AG8" s="559"/>
      <c r="AH8" s="559"/>
    </row>
    <row r="9" spans="1:34" s="461" customFormat="1" ht="22.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303" t="str">
        <f>IF(numberPr_ch="",IF(numberPr="","",numberPr),numberPr_ch)</f>
        <v>О-1242</v>
      </c>
      <c r="P9" s="1303"/>
      <c r="Q9" s="1303"/>
      <c r="R9" s="1303"/>
      <c r="S9" s="1303"/>
      <c r="T9" s="1303"/>
      <c r="U9" s="635"/>
      <c r="X9" s="475"/>
      <c r="Y9" s="475"/>
      <c r="Z9" s="475"/>
      <c r="AA9" s="475"/>
      <c r="AB9" s="475"/>
      <c r="AC9" s="475"/>
      <c r="AD9" s="475"/>
      <c r="AE9" s="475"/>
      <c r="AF9" s="475"/>
      <c r="AG9" s="475"/>
      <c r="AH9" s="475"/>
    </row>
    <row r="10" spans="1:34" s="746" customFormat="1" ht="5.25" hidden="1">
      <c r="A10" s="1121"/>
      <c r="B10" s="1121"/>
      <c r="C10" s="1121"/>
      <c r="D10" s="1121"/>
      <c r="E10" s="1121"/>
      <c r="F10" s="1121"/>
      <c r="G10" s="1121"/>
      <c r="H10" s="1121"/>
      <c r="L10" s="1172"/>
      <c r="M10" s="1046"/>
      <c r="O10" s="1302"/>
      <c r="P10" s="1302"/>
      <c r="Q10" s="1302"/>
      <c r="R10" s="1302"/>
      <c r="S10" s="1302"/>
      <c r="T10" s="1302"/>
      <c r="U10" s="780"/>
      <c r="V10" s="780"/>
      <c r="X10" s="1121"/>
      <c r="Y10" s="1121"/>
      <c r="Z10" s="1121"/>
      <c r="AA10" s="1121"/>
      <c r="AB10" s="1121"/>
    </row>
    <row r="11" spans="1:34" s="461" customFormat="1" ht="11.25" hidden="1">
      <c r="A11" s="475"/>
      <c r="B11" s="475"/>
      <c r="C11" s="475"/>
      <c r="D11" s="475"/>
      <c r="E11" s="475"/>
      <c r="F11" s="475"/>
      <c r="G11" s="475"/>
      <c r="H11" s="475"/>
      <c r="L11" s="522"/>
      <c r="M11" s="522"/>
      <c r="N11" s="536"/>
      <c r="O11" s="551"/>
      <c r="P11" s="551"/>
      <c r="Q11" s="551"/>
      <c r="R11" s="551"/>
      <c r="S11" s="551"/>
      <c r="T11" s="551"/>
      <c r="U11" s="473" t="s">
        <v>371</v>
      </c>
      <c r="X11" s="475"/>
      <c r="Y11" s="475"/>
      <c r="Z11" s="475"/>
      <c r="AA11" s="475"/>
      <c r="AB11" s="475"/>
      <c r="AC11" s="475"/>
      <c r="AD11" s="475"/>
      <c r="AE11" s="475"/>
      <c r="AF11" s="475"/>
      <c r="AG11" s="475"/>
      <c r="AH11" s="475"/>
    </row>
    <row r="12" spans="1:34" ht="15" customHeight="1">
      <c r="J12" s="451"/>
      <c r="K12" s="451"/>
      <c r="L12" s="447"/>
      <c r="M12" s="447"/>
      <c r="N12" s="447"/>
      <c r="O12" s="1327"/>
      <c r="P12" s="1327"/>
      <c r="Q12" s="1327"/>
      <c r="R12" s="1327"/>
      <c r="S12" s="1327"/>
      <c r="T12" s="1327"/>
      <c r="U12" s="1327"/>
    </row>
    <row r="13" spans="1:34">
      <c r="J13" s="451"/>
      <c r="K13" s="451"/>
      <c r="L13" s="1227" t="s">
        <v>445</v>
      </c>
      <c r="M13" s="1227"/>
      <c r="N13" s="1227"/>
      <c r="O13" s="1227"/>
      <c r="P13" s="1227"/>
      <c r="Q13" s="1227"/>
      <c r="R13" s="1227"/>
      <c r="S13" s="1227"/>
      <c r="T13" s="1227"/>
      <c r="U13" s="1227"/>
      <c r="V13" s="1227"/>
      <c r="W13" s="1227" t="s">
        <v>446</v>
      </c>
    </row>
    <row r="14" spans="1:34" ht="14.25" customHeight="1">
      <c r="J14" s="451"/>
      <c r="K14" s="451"/>
      <c r="L14" s="1310" t="s">
        <v>91</v>
      </c>
      <c r="M14" s="1310" t="s">
        <v>602</v>
      </c>
      <c r="N14" s="491"/>
      <c r="O14" s="1311" t="s">
        <v>604</v>
      </c>
      <c r="P14" s="1312"/>
      <c r="Q14" s="1312"/>
      <c r="R14" s="1312"/>
      <c r="S14" s="1312"/>
      <c r="T14" s="1313"/>
      <c r="U14" s="1293" t="s">
        <v>339</v>
      </c>
      <c r="V14" s="1307" t="s">
        <v>274</v>
      </c>
      <c r="W14" s="1227"/>
    </row>
    <row r="15" spans="1:34" s="493" customFormat="1" ht="14.25" customHeight="1">
      <c r="A15" s="554"/>
      <c r="B15" s="554"/>
      <c r="C15" s="554"/>
      <c r="D15" s="554"/>
      <c r="E15" s="554"/>
      <c r="F15" s="554"/>
      <c r="G15" s="560"/>
      <c r="H15" s="560"/>
      <c r="I15" s="501"/>
      <c r="J15" s="499"/>
      <c r="K15" s="499"/>
      <c r="L15" s="1310"/>
      <c r="M15" s="1310"/>
      <c r="N15" s="491"/>
      <c r="O15" s="1316" t="s">
        <v>675</v>
      </c>
      <c r="P15" s="1314" t="s">
        <v>270</v>
      </c>
      <c r="Q15" s="1315"/>
      <c r="R15" s="1291" t="s">
        <v>615</v>
      </c>
      <c r="S15" s="1291"/>
      <c r="T15" s="1292"/>
      <c r="U15" s="1294"/>
      <c r="V15" s="1308"/>
      <c r="W15" s="1227"/>
      <c r="X15" s="554"/>
      <c r="Y15" s="554"/>
      <c r="Z15" s="554"/>
      <c r="AA15" s="554"/>
      <c r="AB15" s="554"/>
      <c r="AC15" s="554"/>
      <c r="AD15" s="554"/>
      <c r="AE15" s="554"/>
      <c r="AF15" s="554"/>
      <c r="AG15" s="554"/>
      <c r="AH15" s="554"/>
    </row>
    <row r="16" spans="1:34" ht="33.75">
      <c r="J16" s="451"/>
      <c r="K16" s="451"/>
      <c r="L16" s="1310"/>
      <c r="M16" s="1310"/>
      <c r="N16" s="490"/>
      <c r="O16" s="1317"/>
      <c r="P16" s="505" t="s">
        <v>670</v>
      </c>
      <c r="Q16" s="505" t="s">
        <v>671</v>
      </c>
      <c r="R16" s="506" t="s">
        <v>273</v>
      </c>
      <c r="S16" s="1305" t="s">
        <v>272</v>
      </c>
      <c r="T16" s="1306"/>
      <c r="U16" s="1295"/>
      <c r="V16" s="1309"/>
      <c r="W16" s="1227"/>
    </row>
    <row r="17" spans="1:35">
      <c r="J17" s="451"/>
      <c r="K17" s="459">
        <v>1</v>
      </c>
      <c r="L17" s="495" t="s">
        <v>92</v>
      </c>
      <c r="M17" s="495" t="s">
        <v>48</v>
      </c>
      <c r="N17" s="466" t="s">
        <v>48</v>
      </c>
      <c r="O17" s="457">
        <f ca="1">OFFSET(O17,0,-1)+1</f>
        <v>3</v>
      </c>
      <c r="P17" s="457">
        <f ca="1">OFFSET(P17,0,-1)+1</f>
        <v>4</v>
      </c>
      <c r="Q17" s="457">
        <f ca="1">OFFSET(Q17,0,-1)+1</f>
        <v>5</v>
      </c>
      <c r="R17" s="457">
        <f ca="1">OFFSET(R17,0,-1)+1</f>
        <v>6</v>
      </c>
      <c r="S17" s="1298">
        <f ca="1">OFFSET(S17,0,-1)+1</f>
        <v>7</v>
      </c>
      <c r="T17" s="1298"/>
      <c r="U17" s="457">
        <f ca="1">OFFSET(U17,0,-2)+1</f>
        <v>8</v>
      </c>
      <c r="V17" s="620">
        <f ca="1">OFFSET(V17,0,-1)</f>
        <v>8</v>
      </c>
      <c r="W17" s="457">
        <f ca="1">OFFSET(W17,0,-1)+1</f>
        <v>9</v>
      </c>
    </row>
    <row r="18" spans="1:35" ht="22.5">
      <c r="A18" s="1281">
        <v>1</v>
      </c>
      <c r="B18" s="906"/>
      <c r="C18" s="906"/>
      <c r="D18" s="906"/>
      <c r="E18" s="907"/>
      <c r="F18" s="908"/>
      <c r="G18" s="908"/>
      <c r="H18" s="908"/>
      <c r="I18" s="909"/>
      <c r="J18" s="904"/>
      <c r="K18" s="911"/>
      <c r="L18" s="562">
        <f>mergeValue(A18)</f>
        <v>1</v>
      </c>
      <c r="M18" s="610" t="s">
        <v>19</v>
      </c>
      <c r="N18" s="549"/>
      <c r="O18" s="1324"/>
      <c r="P18" s="1324"/>
      <c r="Q18" s="1324"/>
      <c r="R18" s="1324"/>
      <c r="S18" s="1324"/>
      <c r="T18" s="1324"/>
      <c r="U18" s="1324"/>
      <c r="V18" s="1324"/>
      <c r="W18" s="1129" t="s">
        <v>718</v>
      </c>
    </row>
    <row r="19" spans="1:35" ht="22.5">
      <c r="A19" s="1281"/>
      <c r="B19" s="1281">
        <v>1</v>
      </c>
      <c r="C19" s="906"/>
      <c r="D19" s="906"/>
      <c r="E19" s="908"/>
      <c r="F19" s="908"/>
      <c r="G19" s="908"/>
      <c r="H19" s="908"/>
      <c r="I19" s="903"/>
      <c r="J19" s="902"/>
      <c r="K19" s="905"/>
      <c r="L19" s="562" t="str">
        <f>mergeValue(A19) &amp;"."&amp; mergeValue(B19)</f>
        <v>1.1</v>
      </c>
      <c r="M19" s="516" t="s">
        <v>15</v>
      </c>
      <c r="N19" s="549"/>
      <c r="O19" s="1324"/>
      <c r="P19" s="1324"/>
      <c r="Q19" s="1324"/>
      <c r="R19" s="1324"/>
      <c r="S19" s="1324"/>
      <c r="T19" s="1324"/>
      <c r="U19" s="1324"/>
      <c r="V19" s="1324"/>
      <c r="W19" s="1129" t="s">
        <v>459</v>
      </c>
    </row>
    <row r="20" spans="1:35" ht="22.5">
      <c r="A20" s="1281"/>
      <c r="B20" s="1281"/>
      <c r="C20" s="1281">
        <v>1</v>
      </c>
      <c r="D20" s="906"/>
      <c r="E20" s="908"/>
      <c r="F20" s="908"/>
      <c r="G20" s="908"/>
      <c r="H20" s="908"/>
      <c r="I20" s="910"/>
      <c r="J20" s="902"/>
      <c r="K20" s="905"/>
      <c r="L20" s="562" t="str">
        <f>mergeValue(A20) &amp;"."&amp; mergeValue(B20)&amp;"."&amp; mergeValue(C20)</f>
        <v>1.1.1</v>
      </c>
      <c r="M20" s="517" t="s">
        <v>7</v>
      </c>
      <c r="N20" s="549"/>
      <c r="O20" s="1324"/>
      <c r="P20" s="1324"/>
      <c r="Q20" s="1324"/>
      <c r="R20" s="1324"/>
      <c r="S20" s="1324"/>
      <c r="T20" s="1324"/>
      <c r="U20" s="1324"/>
      <c r="V20" s="1324"/>
      <c r="W20" s="1129" t="s">
        <v>600</v>
      </c>
    </row>
    <row r="21" spans="1:35" ht="22.5">
      <c r="A21" s="1281"/>
      <c r="B21" s="1281"/>
      <c r="C21" s="1281"/>
      <c r="D21" s="1281">
        <v>1</v>
      </c>
      <c r="E21" s="908"/>
      <c r="F21" s="908"/>
      <c r="G21" s="908"/>
      <c r="H21" s="908"/>
      <c r="I21" s="910"/>
      <c r="J21" s="902"/>
      <c r="K21" s="905"/>
      <c r="L21" s="562" t="str">
        <f>mergeValue(A21) &amp;"."&amp; mergeValue(B21)&amp;"."&amp; mergeValue(C21)&amp;"."&amp; mergeValue(D21)</f>
        <v>1.1.1.1</v>
      </c>
      <c r="M21" s="518" t="s">
        <v>21</v>
      </c>
      <c r="N21" s="549"/>
      <c r="O21" s="1324"/>
      <c r="P21" s="1324"/>
      <c r="Q21" s="1324"/>
      <c r="R21" s="1324"/>
      <c r="S21" s="1324"/>
      <c r="T21" s="1324"/>
      <c r="U21" s="1324"/>
      <c r="V21" s="1324"/>
      <c r="W21" s="1129" t="s">
        <v>601</v>
      </c>
    </row>
    <row r="22" spans="1:35" ht="11.25" hidden="1" customHeight="1">
      <c r="A22" s="1281"/>
      <c r="B22" s="1281"/>
      <c r="C22" s="1281"/>
      <c r="D22" s="1281"/>
      <c r="E22" s="1281">
        <v>1</v>
      </c>
      <c r="F22" s="908"/>
      <c r="G22" s="908"/>
      <c r="H22" s="906">
        <v>1</v>
      </c>
      <c r="I22" s="1281">
        <v>1</v>
      </c>
      <c r="J22" s="908"/>
      <c r="K22" s="913"/>
      <c r="L22" s="562"/>
      <c r="M22" s="524"/>
      <c r="N22" s="550"/>
      <c r="O22" s="600"/>
      <c r="P22" s="600"/>
      <c r="Q22" s="600"/>
      <c r="R22" s="600"/>
      <c r="S22" s="600"/>
      <c r="T22" s="600"/>
      <c r="U22" s="600"/>
      <c r="V22" s="478"/>
      <c r="W22" s="1090"/>
    </row>
    <row r="23" spans="1:35" ht="33.75">
      <c r="A23" s="1281"/>
      <c r="B23" s="1281"/>
      <c r="C23" s="1281"/>
      <c r="D23" s="1281"/>
      <c r="E23" s="1281"/>
      <c r="F23" s="1281">
        <v>1</v>
      </c>
      <c r="G23" s="906"/>
      <c r="H23" s="906"/>
      <c r="I23" s="1281"/>
      <c r="J23" s="1281">
        <v>1</v>
      </c>
      <c r="K23" s="914"/>
      <c r="L23" s="562" t="str">
        <f>mergeValue(A23) &amp;"."&amp; mergeValue(B23)&amp;"."&amp; mergeValue(C23)&amp;"."&amp; mergeValue(D23)&amp;"."&amp;  mergeValue(F23)</f>
        <v>1.1.1.1.1</v>
      </c>
      <c r="M23" s="525" t="s">
        <v>9</v>
      </c>
      <c r="N23" s="550"/>
      <c r="O23" s="1283"/>
      <c r="P23" s="1283"/>
      <c r="Q23" s="1283"/>
      <c r="R23" s="1283"/>
      <c r="S23" s="1283"/>
      <c r="T23" s="1283"/>
      <c r="U23" s="1283"/>
      <c r="V23" s="1283"/>
      <c r="W23" s="1129" t="s">
        <v>720</v>
      </c>
      <c r="Y23" s="474" t="str">
        <f>strCheckUnique(Z23:Z26)</f>
        <v/>
      </c>
      <c r="AA23" s="474"/>
    </row>
    <row r="24" spans="1:35" ht="99" customHeight="1">
      <c r="A24" s="1281"/>
      <c r="B24" s="1281"/>
      <c r="C24" s="1281"/>
      <c r="D24" s="1281"/>
      <c r="E24" s="1281"/>
      <c r="F24" s="1281"/>
      <c r="G24" s="906">
        <v>1</v>
      </c>
      <c r="H24" s="906"/>
      <c r="I24" s="1281"/>
      <c r="J24" s="1281"/>
      <c r="K24" s="914">
        <v>1</v>
      </c>
      <c r="L24" s="562" t="str">
        <f>mergeValue(A24) &amp;"."&amp; mergeValue(B24)&amp;"."&amp; mergeValue(C24)&amp;"."&amp; mergeValue(D24)&amp;"."&amp; mergeValue(F24)&amp;"."&amp; mergeValue(G24)</f>
        <v>1.1.1.1.1.1</v>
      </c>
      <c r="M24" s="1088"/>
      <c r="N24" s="555"/>
      <c r="O24" s="532"/>
      <c r="P24" s="532"/>
      <c r="Q24" s="1040"/>
      <c r="R24" s="1287"/>
      <c r="S24" s="1289" t="s">
        <v>83</v>
      </c>
      <c r="T24" s="1287"/>
      <c r="U24" s="1289" t="s">
        <v>84</v>
      </c>
      <c r="V24" s="547"/>
      <c r="W24" s="1299" t="s">
        <v>733</v>
      </c>
      <c r="X24" s="470" t="str">
        <f>strCheckDate(O25:V25)</f>
        <v/>
      </c>
      <c r="Y24" s="474"/>
      <c r="Z24" s="474" t="str">
        <f>IF(M24="","",M24 )</f>
        <v/>
      </c>
      <c r="AA24" s="474"/>
      <c r="AB24" s="474"/>
      <c r="AC24" s="474"/>
    </row>
    <row r="25" spans="1:35" ht="11.25" hidden="1">
      <c r="A25" s="1281"/>
      <c r="B25" s="1281"/>
      <c r="C25" s="1281"/>
      <c r="D25" s="1281"/>
      <c r="E25" s="1281"/>
      <c r="F25" s="1281"/>
      <c r="G25" s="906"/>
      <c r="H25" s="906"/>
      <c r="I25" s="1281"/>
      <c r="J25" s="1281"/>
      <c r="K25" s="914"/>
      <c r="L25" s="569"/>
      <c r="M25" s="615"/>
      <c r="N25" s="555"/>
      <c r="O25" s="532"/>
      <c r="P25" s="532"/>
      <c r="Q25" s="553" t="str">
        <f>R24 &amp; "-" &amp; T24</f>
        <v>-</v>
      </c>
      <c r="R25" s="1288"/>
      <c r="S25" s="1289"/>
      <c r="T25" s="1288"/>
      <c r="U25" s="1289"/>
      <c r="V25" s="547"/>
      <c r="W25" s="1300"/>
    </row>
    <row r="26" spans="1:35" s="445" customFormat="1" ht="15" customHeight="1">
      <c r="A26" s="1281"/>
      <c r="B26" s="1281"/>
      <c r="C26" s="1281"/>
      <c r="D26" s="1281"/>
      <c r="E26" s="1281"/>
      <c r="F26" s="1281"/>
      <c r="G26" s="908"/>
      <c r="H26" s="906"/>
      <c r="I26" s="1281"/>
      <c r="J26" s="1281"/>
      <c r="K26" s="913"/>
      <c r="L26" s="508"/>
      <c r="M26" s="526" t="s">
        <v>24</v>
      </c>
      <c r="N26" s="521"/>
      <c r="O26" s="515"/>
      <c r="P26" s="515"/>
      <c r="Q26" s="515"/>
      <c r="R26" s="542"/>
      <c r="S26" s="534"/>
      <c r="T26" s="533"/>
      <c r="U26" s="521"/>
      <c r="V26" s="530"/>
      <c r="W26" s="1301"/>
      <c r="X26" s="471"/>
      <c r="Y26" s="471"/>
      <c r="Z26" s="471"/>
      <c r="AA26" s="471"/>
      <c r="AB26" s="471"/>
      <c r="AC26" s="471"/>
      <c r="AD26" s="471"/>
      <c r="AE26" s="471"/>
      <c r="AF26" s="471"/>
      <c r="AG26" s="471"/>
      <c r="AH26" s="471"/>
    </row>
    <row r="27" spans="1:35" s="445" customFormat="1" ht="15" customHeight="1">
      <c r="A27" s="1281"/>
      <c r="B27" s="1281"/>
      <c r="C27" s="1281"/>
      <c r="D27" s="1281"/>
      <c r="E27" s="1281"/>
      <c r="F27" s="908"/>
      <c r="G27" s="908"/>
      <c r="H27" s="906"/>
      <c r="I27" s="1281"/>
      <c r="J27" s="908"/>
      <c r="K27" s="913"/>
      <c r="L27" s="508"/>
      <c r="M27" s="521" t="s">
        <v>10</v>
      </c>
      <c r="N27" s="520"/>
      <c r="O27" s="515"/>
      <c r="P27" s="515"/>
      <c r="Q27" s="515"/>
      <c r="R27" s="542"/>
      <c r="S27" s="534"/>
      <c r="T27" s="533"/>
      <c r="U27" s="520"/>
      <c r="V27" s="534"/>
      <c r="W27" s="530"/>
      <c r="X27" s="471"/>
      <c r="Y27" s="471"/>
      <c r="Z27" s="471"/>
      <c r="AA27" s="471"/>
      <c r="AB27" s="471"/>
      <c r="AC27" s="471"/>
      <c r="AD27" s="471"/>
      <c r="AE27" s="471"/>
      <c r="AF27" s="471"/>
      <c r="AG27" s="471"/>
      <c r="AH27" s="471"/>
    </row>
    <row r="28" spans="1:35" s="445" customFormat="1" ht="15" hidden="1" customHeight="1">
      <c r="A28" s="1281"/>
      <c r="B28" s="1281"/>
      <c r="C28" s="1281"/>
      <c r="D28" s="1281"/>
      <c r="E28" s="912"/>
      <c r="F28" s="908"/>
      <c r="G28" s="908"/>
      <c r="H28" s="908"/>
      <c r="I28" s="904"/>
      <c r="J28" s="901"/>
      <c r="K28" s="911"/>
      <c r="L28" s="508"/>
      <c r="M28" s="521"/>
      <c r="N28" s="521"/>
      <c r="O28" s="521"/>
      <c r="P28" s="521"/>
      <c r="Q28" s="521"/>
      <c r="R28" s="521"/>
      <c r="S28" s="521"/>
      <c r="T28" s="521"/>
      <c r="U28" s="521"/>
      <c r="V28" s="534"/>
      <c r="W28" s="530"/>
      <c r="X28" s="471"/>
      <c r="Y28" s="471"/>
      <c r="Z28" s="471"/>
      <c r="AA28" s="471"/>
      <c r="AB28" s="471"/>
      <c r="AC28" s="471"/>
      <c r="AD28" s="471"/>
      <c r="AE28" s="471"/>
      <c r="AF28" s="471"/>
      <c r="AG28" s="471"/>
      <c r="AH28" s="471"/>
      <c r="AI28" s="471"/>
    </row>
    <row r="29" spans="1:35" s="445" customFormat="1" ht="15" customHeight="1">
      <c r="A29" s="1281"/>
      <c r="B29" s="1281"/>
      <c r="C29" s="1281"/>
      <c r="D29" s="912"/>
      <c r="E29" s="912"/>
      <c r="F29" s="908"/>
      <c r="G29" s="908"/>
      <c r="H29" s="908"/>
      <c r="I29" s="904"/>
      <c r="J29" s="901"/>
      <c r="K29" s="911"/>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c r="AH29" s="471"/>
    </row>
    <row r="30" spans="1:35" s="445" customFormat="1" ht="15" customHeight="1">
      <c r="A30" s="1281"/>
      <c r="B30" s="1281"/>
      <c r="C30" s="912"/>
      <c r="D30" s="912"/>
      <c r="E30" s="912"/>
      <c r="F30" s="912"/>
      <c r="G30" s="917"/>
      <c r="H30" s="904"/>
      <c r="I30" s="915"/>
      <c r="J30" s="901"/>
      <c r="K30" s="916"/>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c r="AH30" s="471"/>
    </row>
    <row r="31" spans="1:35" s="445" customFormat="1" ht="15" customHeight="1">
      <c r="A31" s="1281"/>
      <c r="B31" s="912"/>
      <c r="C31" s="912"/>
      <c r="D31" s="912"/>
      <c r="E31" s="912"/>
      <c r="F31" s="912"/>
      <c r="G31" s="917"/>
      <c r="H31" s="904"/>
      <c r="I31" s="904"/>
      <c r="J31" s="901"/>
      <c r="K31" s="911"/>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c r="AH31" s="471"/>
    </row>
    <row r="32" spans="1:35" s="445" customFormat="1" ht="15" customHeight="1">
      <c r="A32" s="900"/>
      <c r="B32" s="900"/>
      <c r="C32" s="900"/>
      <c r="D32" s="900"/>
      <c r="E32" s="900"/>
      <c r="F32" s="900"/>
      <c r="G32" s="900"/>
      <c r="H32" s="900"/>
      <c r="I32" s="900"/>
      <c r="J32" s="900"/>
      <c r="K32" s="900"/>
      <c r="L32" s="508"/>
      <c r="M32" s="535" t="s">
        <v>308</v>
      </c>
      <c r="N32" s="519"/>
      <c r="O32" s="515"/>
      <c r="P32" s="515"/>
      <c r="Q32" s="515"/>
      <c r="R32" s="542"/>
      <c r="S32" s="534"/>
      <c r="T32" s="533"/>
      <c r="U32" s="519"/>
      <c r="V32" s="534"/>
      <c r="W32" s="530"/>
      <c r="X32" s="471"/>
      <c r="Y32" s="471"/>
      <c r="Z32" s="471"/>
      <c r="AA32" s="471"/>
      <c r="AB32" s="471"/>
      <c r="AC32" s="471"/>
      <c r="AD32" s="471"/>
      <c r="AE32" s="471"/>
      <c r="AF32" s="471"/>
      <c r="AG32" s="471"/>
      <c r="AH32" s="471"/>
    </row>
    <row r="33" spans="12:23" ht="3" customHeight="1">
      <c r="L33" s="455"/>
      <c r="M33" s="455"/>
      <c r="N33" s="455"/>
      <c r="O33" s="455"/>
      <c r="P33" s="455"/>
      <c r="Q33" s="455"/>
      <c r="R33" s="455"/>
      <c r="S33" s="455"/>
      <c r="T33" s="455"/>
      <c r="U33" s="455"/>
    </row>
    <row r="34" spans="12:23" ht="141.75" customHeight="1">
      <c r="L34" s="1">
        <v>1</v>
      </c>
      <c r="M34" s="1274" t="s">
        <v>734</v>
      </c>
      <c r="N34" s="1274"/>
      <c r="O34" s="1274"/>
      <c r="P34" s="1274"/>
      <c r="Q34" s="1274"/>
      <c r="R34" s="1274"/>
      <c r="S34" s="1274"/>
      <c r="T34" s="1274"/>
      <c r="U34" s="1274"/>
      <c r="V34" s="1274"/>
      <c r="W34" s="1274"/>
    </row>
  </sheetData>
  <sheetProtection password="FA9C" sheet="1" objects="1" scenarios="1" formatColumns="0" formatRows="0"/>
  <dataConsolidate/>
  <mergeCells count="37">
    <mergeCell ref="W13:W16"/>
    <mergeCell ref="W24:W26"/>
    <mergeCell ref="M34:W34"/>
    <mergeCell ref="T24:T25"/>
    <mergeCell ref="U24:U25"/>
    <mergeCell ref="O20:V20"/>
    <mergeCell ref="S24:S25"/>
    <mergeCell ref="S17:T17"/>
    <mergeCell ref="O7:T7"/>
    <mergeCell ref="O8:T8"/>
    <mergeCell ref="V14:V16"/>
    <mergeCell ref="L13:V13"/>
    <mergeCell ref="L14:L16"/>
    <mergeCell ref="M14:M16"/>
    <mergeCell ref="O14:T14"/>
    <mergeCell ref="U14:U16"/>
    <mergeCell ref="S16:T16"/>
    <mergeCell ref="O12:U12"/>
    <mergeCell ref="O15:O16"/>
    <mergeCell ref="P15:Q15"/>
    <mergeCell ref="R15:T15"/>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67</v>
      </c>
    </row>
    <row r="2" spans="1:20" ht="22.5">
      <c r="F2" s="1275" t="s">
        <v>470</v>
      </c>
      <c r="G2" s="1276"/>
      <c r="H2" s="1277"/>
      <c r="I2" s="407"/>
    </row>
    <row r="3" spans="1:20" ht="3" customHeight="1"/>
    <row r="4" spans="1:20" s="182" customFormat="1" ht="11.25">
      <c r="A4" s="206"/>
      <c r="B4" s="206"/>
      <c r="C4" s="206"/>
      <c r="D4" s="206"/>
      <c r="F4" s="1227" t="s">
        <v>445</v>
      </c>
      <c r="G4" s="1227"/>
      <c r="H4" s="1227"/>
      <c r="I4" s="1278"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8"/>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25.05.2023</v>
      </c>
      <c r="I7" s="188" t="s">
        <v>472</v>
      </c>
      <c r="J7" s="312"/>
      <c r="K7" s="206"/>
      <c r="L7" s="206"/>
      <c r="M7" s="206"/>
      <c r="N7" s="206"/>
      <c r="O7" s="206"/>
      <c r="P7" s="206"/>
      <c r="Q7" s="206"/>
      <c r="R7" s="206"/>
      <c r="S7" s="206"/>
      <c r="T7" s="206"/>
    </row>
    <row r="8" spans="1:20" s="182" customFormat="1" ht="45">
      <c r="A8" s="1279">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79"/>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79"/>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79"/>
      <c r="B11" s="1279">
        <v>1</v>
      </c>
      <c r="C11" s="321"/>
      <c r="D11" s="321"/>
      <c r="F11" s="313" t="str">
        <f>"4."&amp;mergeValue(A11) &amp;"."&amp;mergeValue(B11)</f>
        <v>4.1.1</v>
      </c>
      <c r="G11" s="304" t="s">
        <v>570</v>
      </c>
      <c r="H11" s="297" t="str">
        <f>IF(region_name="","",region_name)</f>
        <v>Костромская область</v>
      </c>
      <c r="I11" s="188" t="s">
        <v>478</v>
      </c>
      <c r="J11" s="312"/>
      <c r="K11" s="206"/>
      <c r="L11" s="206"/>
      <c r="M11" s="206"/>
      <c r="N11" s="206"/>
      <c r="O11" s="206"/>
      <c r="P11" s="206"/>
      <c r="Q11" s="206"/>
      <c r="R11" s="206"/>
      <c r="S11" s="206"/>
      <c r="T11" s="206"/>
    </row>
    <row r="12" spans="1:20" s="182" customFormat="1" ht="22.5">
      <c r="A12" s="1279"/>
      <c r="B12" s="1279"/>
      <c r="C12" s="1279">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79"/>
      <c r="B13" s="1279"/>
      <c r="C13" s="1279"/>
      <c r="D13" s="321">
        <v>1</v>
      </c>
      <c r="F13" s="313" t="str">
        <f>"4."&amp;mergeValue(A13) &amp;"."&amp;mergeValue(B13)&amp;"."&amp;mergeValue(C13)&amp;"."&amp;mergeValue(D13)</f>
        <v>4.1.1.1.1</v>
      </c>
      <c r="G13" s="392" t="s">
        <v>477</v>
      </c>
      <c r="H13" s="297"/>
      <c r="I13" s="1280" t="s">
        <v>569</v>
      </c>
      <c r="J13" s="312"/>
      <c r="K13" s="206"/>
      <c r="L13" s="206"/>
      <c r="M13" s="206"/>
      <c r="N13" s="206"/>
      <c r="O13" s="206"/>
      <c r="P13" s="206"/>
      <c r="Q13" s="206"/>
      <c r="R13" s="206"/>
      <c r="S13" s="206"/>
      <c r="T13" s="206"/>
    </row>
    <row r="14" spans="1:20" s="182" customFormat="1" ht="18.75">
      <c r="A14" s="1279"/>
      <c r="B14" s="1279"/>
      <c r="C14" s="1279"/>
      <c r="D14" s="321"/>
      <c r="F14" s="315"/>
      <c r="G14" s="143" t="s">
        <v>4</v>
      </c>
      <c r="H14" s="320"/>
      <c r="I14" s="1280"/>
      <c r="J14" s="312"/>
      <c r="K14" s="206"/>
      <c r="L14" s="206"/>
      <c r="M14" s="206"/>
      <c r="N14" s="206"/>
      <c r="O14" s="206"/>
      <c r="P14" s="206"/>
      <c r="Q14" s="206"/>
      <c r="R14" s="206"/>
      <c r="S14" s="206"/>
      <c r="T14" s="206"/>
    </row>
    <row r="15" spans="1:20" s="182" customFormat="1" ht="18.75">
      <c r="A15" s="1279"/>
      <c r="B15" s="1279"/>
      <c r="C15" s="321"/>
      <c r="D15" s="321"/>
      <c r="F15" s="393"/>
      <c r="G15" s="187" t="s">
        <v>401</v>
      </c>
      <c r="H15" s="394"/>
      <c r="I15" s="395"/>
      <c r="J15" s="312"/>
      <c r="K15" s="206"/>
      <c r="L15" s="206"/>
      <c r="M15" s="206"/>
      <c r="N15" s="206"/>
      <c r="O15" s="206"/>
      <c r="P15" s="206"/>
      <c r="Q15" s="206"/>
      <c r="R15" s="206"/>
      <c r="S15" s="206"/>
      <c r="T15" s="206"/>
    </row>
    <row r="16" spans="1:20" s="182" customFormat="1" ht="18.75">
      <c r="A16" s="1279"/>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4" t="s">
        <v>571</v>
      </c>
      <c r="H19" s="1274"/>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470" hidden="1" customWidth="1"/>
    <col min="7" max="8" width="11.140625" style="476" hidden="1" customWidth="1"/>
    <col min="9" max="9" width="3.7109375" style="453" customWidth="1"/>
    <col min="10" max="11" width="3.7109375" style="452" customWidth="1"/>
    <col min="12" max="12" width="12.7109375" style="446" customWidth="1"/>
    <col min="13" max="13" width="44.7109375" style="446" customWidth="1"/>
    <col min="14" max="14" width="1.7109375" style="446" hidden="1" customWidth="1"/>
    <col min="15" max="21" width="23.7109375" style="446" hidden="1" customWidth="1"/>
    <col min="22" max="22" width="1.7109375" style="446" hidden="1" customWidth="1"/>
    <col min="23" max="23" width="11.7109375" style="446" customWidth="1"/>
    <col min="24" max="24" width="3.7109375" style="446" customWidth="1"/>
    <col min="25" max="25" width="11.7109375" style="446" customWidth="1"/>
    <col min="26" max="26" width="8.5703125" style="446" hidden="1" customWidth="1"/>
    <col min="27" max="27" width="4.7109375" style="446" customWidth="1"/>
    <col min="28" max="28" width="115.7109375" style="446" customWidth="1"/>
    <col min="29" max="33" width="10.5703125" style="470"/>
    <col min="34" max="249" width="10.5703125" style="446"/>
    <col min="250" max="257" width="0" style="446" hidden="1" customWidth="1"/>
    <col min="258" max="260" width="3.7109375" style="446" customWidth="1"/>
    <col min="261" max="261" width="12.7109375" style="446" customWidth="1"/>
    <col min="262" max="262" width="47.42578125" style="446" customWidth="1"/>
    <col min="263" max="271" width="0" style="446" hidden="1" customWidth="1"/>
    <col min="272" max="272" width="11.7109375" style="446" customWidth="1"/>
    <col min="273" max="273" width="6.42578125" style="446" bestFit="1" customWidth="1"/>
    <col min="274" max="274" width="11.7109375" style="446" customWidth="1"/>
    <col min="275" max="275" width="0" style="446" hidden="1" customWidth="1"/>
    <col min="276" max="276" width="3.7109375" style="446" customWidth="1"/>
    <col min="277" max="277" width="11.140625" style="446" bestFit="1" customWidth="1"/>
    <col min="278" max="505" width="10.5703125" style="446"/>
    <col min="506" max="513" width="0" style="446" hidden="1" customWidth="1"/>
    <col min="514" max="516" width="3.7109375" style="446" customWidth="1"/>
    <col min="517" max="517" width="12.7109375" style="446" customWidth="1"/>
    <col min="518" max="518" width="47.42578125" style="446" customWidth="1"/>
    <col min="519" max="527" width="0" style="446" hidden="1" customWidth="1"/>
    <col min="528" max="528" width="11.7109375" style="446" customWidth="1"/>
    <col min="529" max="529" width="6.42578125" style="446" bestFit="1" customWidth="1"/>
    <col min="530" max="530" width="11.7109375" style="446" customWidth="1"/>
    <col min="531" max="531" width="0" style="446" hidden="1" customWidth="1"/>
    <col min="532" max="532" width="3.7109375" style="446" customWidth="1"/>
    <col min="533" max="533" width="11.140625" style="446" bestFit="1" customWidth="1"/>
    <col min="534" max="761" width="10.5703125" style="446"/>
    <col min="762" max="769" width="0" style="446" hidden="1" customWidth="1"/>
    <col min="770" max="772" width="3.7109375" style="446" customWidth="1"/>
    <col min="773" max="773" width="12.7109375" style="446" customWidth="1"/>
    <col min="774" max="774" width="47.42578125" style="446" customWidth="1"/>
    <col min="775" max="783" width="0" style="446" hidden="1" customWidth="1"/>
    <col min="784" max="784" width="11.7109375" style="446" customWidth="1"/>
    <col min="785" max="785" width="6.42578125" style="446" bestFit="1" customWidth="1"/>
    <col min="786" max="786" width="11.7109375" style="446" customWidth="1"/>
    <col min="787" max="787" width="0" style="446" hidden="1" customWidth="1"/>
    <col min="788" max="788" width="3.7109375" style="446" customWidth="1"/>
    <col min="789" max="789" width="11.140625" style="446" bestFit="1" customWidth="1"/>
    <col min="790" max="1017" width="10.5703125" style="446"/>
    <col min="1018" max="1025" width="0" style="446" hidden="1" customWidth="1"/>
    <col min="1026" max="1028" width="3.7109375" style="446" customWidth="1"/>
    <col min="1029" max="1029" width="12.7109375" style="446" customWidth="1"/>
    <col min="1030" max="1030" width="47.42578125" style="446" customWidth="1"/>
    <col min="1031" max="1039" width="0" style="446" hidden="1" customWidth="1"/>
    <col min="1040" max="1040" width="11.7109375" style="446" customWidth="1"/>
    <col min="1041" max="1041" width="6.42578125" style="446" bestFit="1" customWidth="1"/>
    <col min="1042" max="1042" width="11.7109375" style="446" customWidth="1"/>
    <col min="1043" max="1043" width="0" style="446" hidden="1" customWidth="1"/>
    <col min="1044" max="1044" width="3.7109375" style="446" customWidth="1"/>
    <col min="1045" max="1045" width="11.140625" style="446" bestFit="1" customWidth="1"/>
    <col min="1046" max="1273" width="10.5703125" style="446"/>
    <col min="1274" max="1281" width="0" style="446" hidden="1" customWidth="1"/>
    <col min="1282" max="1284" width="3.7109375" style="446" customWidth="1"/>
    <col min="1285" max="1285" width="12.7109375" style="446" customWidth="1"/>
    <col min="1286" max="1286" width="47.42578125" style="446" customWidth="1"/>
    <col min="1287" max="1295" width="0" style="446" hidden="1" customWidth="1"/>
    <col min="1296" max="1296" width="11.7109375" style="446" customWidth="1"/>
    <col min="1297" max="1297" width="6.42578125" style="446" bestFit="1" customWidth="1"/>
    <col min="1298" max="1298" width="11.7109375" style="446" customWidth="1"/>
    <col min="1299" max="1299" width="0" style="446" hidden="1" customWidth="1"/>
    <col min="1300" max="1300" width="3.7109375" style="446" customWidth="1"/>
    <col min="1301" max="1301" width="11.140625" style="446" bestFit="1" customWidth="1"/>
    <col min="1302" max="1529" width="10.5703125" style="446"/>
    <col min="1530" max="1537" width="0" style="446" hidden="1" customWidth="1"/>
    <col min="1538" max="1540" width="3.7109375" style="446" customWidth="1"/>
    <col min="1541" max="1541" width="12.7109375" style="446" customWidth="1"/>
    <col min="1542" max="1542" width="47.42578125" style="446" customWidth="1"/>
    <col min="1543" max="1551" width="0" style="446" hidden="1" customWidth="1"/>
    <col min="1552" max="1552" width="11.7109375" style="446" customWidth="1"/>
    <col min="1553" max="1553" width="6.42578125" style="446" bestFit="1" customWidth="1"/>
    <col min="1554" max="1554" width="11.7109375" style="446" customWidth="1"/>
    <col min="1555" max="1555" width="0" style="446" hidden="1" customWidth="1"/>
    <col min="1556" max="1556" width="3.7109375" style="446" customWidth="1"/>
    <col min="1557" max="1557" width="11.140625" style="446" bestFit="1" customWidth="1"/>
    <col min="1558" max="1785" width="10.5703125" style="446"/>
    <col min="1786" max="1793" width="0" style="446" hidden="1" customWidth="1"/>
    <col min="1794" max="1796" width="3.7109375" style="446" customWidth="1"/>
    <col min="1797" max="1797" width="12.7109375" style="446" customWidth="1"/>
    <col min="1798" max="1798" width="47.42578125" style="446" customWidth="1"/>
    <col min="1799" max="1807" width="0" style="446" hidden="1" customWidth="1"/>
    <col min="1808" max="1808" width="11.7109375" style="446" customWidth="1"/>
    <col min="1809" max="1809" width="6.42578125" style="446" bestFit="1" customWidth="1"/>
    <col min="1810" max="1810" width="11.7109375" style="446" customWidth="1"/>
    <col min="1811" max="1811" width="0" style="446" hidden="1" customWidth="1"/>
    <col min="1812" max="1812" width="3.7109375" style="446" customWidth="1"/>
    <col min="1813" max="1813" width="11.140625" style="446" bestFit="1" customWidth="1"/>
    <col min="1814" max="2041" width="10.5703125" style="446"/>
    <col min="2042" max="2049" width="0" style="446" hidden="1" customWidth="1"/>
    <col min="2050" max="2052" width="3.7109375" style="446" customWidth="1"/>
    <col min="2053" max="2053" width="12.7109375" style="446" customWidth="1"/>
    <col min="2054" max="2054" width="47.42578125" style="446" customWidth="1"/>
    <col min="2055" max="2063" width="0" style="446" hidden="1" customWidth="1"/>
    <col min="2064" max="2064" width="11.7109375" style="446" customWidth="1"/>
    <col min="2065" max="2065" width="6.42578125" style="446" bestFit="1" customWidth="1"/>
    <col min="2066" max="2066" width="11.7109375" style="446" customWidth="1"/>
    <col min="2067" max="2067" width="0" style="446" hidden="1" customWidth="1"/>
    <col min="2068" max="2068" width="3.7109375" style="446" customWidth="1"/>
    <col min="2069" max="2069" width="11.140625" style="446" bestFit="1" customWidth="1"/>
    <col min="2070" max="2297" width="10.5703125" style="446"/>
    <col min="2298" max="2305" width="0" style="446" hidden="1" customWidth="1"/>
    <col min="2306" max="2308" width="3.7109375" style="446" customWidth="1"/>
    <col min="2309" max="2309" width="12.7109375" style="446" customWidth="1"/>
    <col min="2310" max="2310" width="47.42578125" style="446" customWidth="1"/>
    <col min="2311" max="2319" width="0" style="446" hidden="1" customWidth="1"/>
    <col min="2320" max="2320" width="11.7109375" style="446" customWidth="1"/>
    <col min="2321" max="2321" width="6.42578125" style="446" bestFit="1" customWidth="1"/>
    <col min="2322" max="2322" width="11.7109375" style="446" customWidth="1"/>
    <col min="2323" max="2323" width="0" style="446" hidden="1" customWidth="1"/>
    <col min="2324" max="2324" width="3.7109375" style="446" customWidth="1"/>
    <col min="2325" max="2325" width="11.140625" style="446" bestFit="1" customWidth="1"/>
    <col min="2326" max="2553" width="10.5703125" style="446"/>
    <col min="2554" max="2561" width="0" style="446" hidden="1" customWidth="1"/>
    <col min="2562" max="2564" width="3.7109375" style="446" customWidth="1"/>
    <col min="2565" max="2565" width="12.7109375" style="446" customWidth="1"/>
    <col min="2566" max="2566" width="47.42578125" style="446" customWidth="1"/>
    <col min="2567" max="2575" width="0" style="446" hidden="1" customWidth="1"/>
    <col min="2576" max="2576" width="11.7109375" style="446" customWidth="1"/>
    <col min="2577" max="2577" width="6.42578125" style="446" bestFit="1" customWidth="1"/>
    <col min="2578" max="2578" width="11.7109375" style="446" customWidth="1"/>
    <col min="2579" max="2579" width="0" style="446" hidden="1" customWidth="1"/>
    <col min="2580" max="2580" width="3.7109375" style="446" customWidth="1"/>
    <col min="2581" max="2581" width="11.140625" style="446" bestFit="1" customWidth="1"/>
    <col min="2582" max="2809" width="10.5703125" style="446"/>
    <col min="2810" max="2817" width="0" style="446" hidden="1" customWidth="1"/>
    <col min="2818" max="2820" width="3.7109375" style="446" customWidth="1"/>
    <col min="2821" max="2821" width="12.7109375" style="446" customWidth="1"/>
    <col min="2822" max="2822" width="47.42578125" style="446" customWidth="1"/>
    <col min="2823" max="2831" width="0" style="446" hidden="1" customWidth="1"/>
    <col min="2832" max="2832" width="11.7109375" style="446" customWidth="1"/>
    <col min="2833" max="2833" width="6.42578125" style="446" bestFit="1" customWidth="1"/>
    <col min="2834" max="2834" width="11.7109375" style="446" customWidth="1"/>
    <col min="2835" max="2835" width="0" style="446" hidden="1" customWidth="1"/>
    <col min="2836" max="2836" width="3.7109375" style="446" customWidth="1"/>
    <col min="2837" max="2837" width="11.140625" style="446" bestFit="1" customWidth="1"/>
    <col min="2838" max="3065" width="10.5703125" style="446"/>
    <col min="3066" max="3073" width="0" style="446" hidden="1" customWidth="1"/>
    <col min="3074" max="3076" width="3.7109375" style="446" customWidth="1"/>
    <col min="3077" max="3077" width="12.7109375" style="446" customWidth="1"/>
    <col min="3078" max="3078" width="47.42578125" style="446" customWidth="1"/>
    <col min="3079" max="3087" width="0" style="446" hidden="1" customWidth="1"/>
    <col min="3088" max="3088" width="11.7109375" style="446" customWidth="1"/>
    <col min="3089" max="3089" width="6.42578125" style="446" bestFit="1" customWidth="1"/>
    <col min="3090" max="3090" width="11.7109375" style="446" customWidth="1"/>
    <col min="3091" max="3091" width="0" style="446" hidden="1" customWidth="1"/>
    <col min="3092" max="3092" width="3.7109375" style="446" customWidth="1"/>
    <col min="3093" max="3093" width="11.140625" style="446" bestFit="1" customWidth="1"/>
    <col min="3094" max="3321" width="10.5703125" style="446"/>
    <col min="3322" max="3329" width="0" style="446" hidden="1" customWidth="1"/>
    <col min="3330" max="3332" width="3.7109375" style="446" customWidth="1"/>
    <col min="3333" max="3333" width="12.7109375" style="446" customWidth="1"/>
    <col min="3334" max="3334" width="47.42578125" style="446" customWidth="1"/>
    <col min="3335" max="3343" width="0" style="446" hidden="1" customWidth="1"/>
    <col min="3344" max="3344" width="11.7109375" style="446" customWidth="1"/>
    <col min="3345" max="3345" width="6.42578125" style="446" bestFit="1" customWidth="1"/>
    <col min="3346" max="3346" width="11.7109375" style="446" customWidth="1"/>
    <col min="3347" max="3347" width="0" style="446" hidden="1" customWidth="1"/>
    <col min="3348" max="3348" width="3.7109375" style="446" customWidth="1"/>
    <col min="3349" max="3349" width="11.140625" style="446" bestFit="1" customWidth="1"/>
    <col min="3350" max="3577" width="10.5703125" style="446"/>
    <col min="3578" max="3585" width="0" style="446" hidden="1" customWidth="1"/>
    <col min="3586" max="3588" width="3.7109375" style="446" customWidth="1"/>
    <col min="3589" max="3589" width="12.7109375" style="446" customWidth="1"/>
    <col min="3590" max="3590" width="47.42578125" style="446" customWidth="1"/>
    <col min="3591" max="3599" width="0" style="446" hidden="1" customWidth="1"/>
    <col min="3600" max="3600" width="11.7109375" style="446" customWidth="1"/>
    <col min="3601" max="3601" width="6.42578125" style="446" bestFit="1" customWidth="1"/>
    <col min="3602" max="3602" width="11.7109375" style="446" customWidth="1"/>
    <col min="3603" max="3603" width="0" style="446" hidden="1" customWidth="1"/>
    <col min="3604" max="3604" width="3.7109375" style="446" customWidth="1"/>
    <col min="3605" max="3605" width="11.140625" style="446" bestFit="1" customWidth="1"/>
    <col min="3606" max="3833" width="10.5703125" style="446"/>
    <col min="3834" max="3841" width="0" style="446" hidden="1" customWidth="1"/>
    <col min="3842" max="3844" width="3.7109375" style="446" customWidth="1"/>
    <col min="3845" max="3845" width="12.7109375" style="446" customWidth="1"/>
    <col min="3846" max="3846" width="47.42578125" style="446" customWidth="1"/>
    <col min="3847" max="3855" width="0" style="446" hidden="1" customWidth="1"/>
    <col min="3856" max="3856" width="11.7109375" style="446" customWidth="1"/>
    <col min="3857" max="3857" width="6.42578125" style="446" bestFit="1" customWidth="1"/>
    <col min="3858" max="3858" width="11.7109375" style="446" customWidth="1"/>
    <col min="3859" max="3859" width="0" style="446" hidden="1" customWidth="1"/>
    <col min="3860" max="3860" width="3.7109375" style="446" customWidth="1"/>
    <col min="3861" max="3861" width="11.140625" style="446" bestFit="1" customWidth="1"/>
    <col min="3862" max="4089" width="10.5703125" style="446"/>
    <col min="4090" max="4097" width="0" style="446" hidden="1" customWidth="1"/>
    <col min="4098" max="4100" width="3.7109375" style="446" customWidth="1"/>
    <col min="4101" max="4101" width="12.7109375" style="446" customWidth="1"/>
    <col min="4102" max="4102" width="47.42578125" style="446" customWidth="1"/>
    <col min="4103" max="4111" width="0" style="446" hidden="1" customWidth="1"/>
    <col min="4112" max="4112" width="11.7109375" style="446" customWidth="1"/>
    <col min="4113" max="4113" width="6.42578125" style="446" bestFit="1" customWidth="1"/>
    <col min="4114" max="4114" width="11.7109375" style="446" customWidth="1"/>
    <col min="4115" max="4115" width="0" style="446" hidden="1" customWidth="1"/>
    <col min="4116" max="4116" width="3.7109375" style="446" customWidth="1"/>
    <col min="4117" max="4117" width="11.140625" style="446" bestFit="1" customWidth="1"/>
    <col min="4118" max="4345" width="10.5703125" style="446"/>
    <col min="4346" max="4353" width="0" style="446" hidden="1" customWidth="1"/>
    <col min="4354" max="4356" width="3.7109375" style="446" customWidth="1"/>
    <col min="4357" max="4357" width="12.7109375" style="446" customWidth="1"/>
    <col min="4358" max="4358" width="47.42578125" style="446" customWidth="1"/>
    <col min="4359" max="4367" width="0" style="446" hidden="1" customWidth="1"/>
    <col min="4368" max="4368" width="11.7109375" style="446" customWidth="1"/>
    <col min="4369" max="4369" width="6.42578125" style="446" bestFit="1" customWidth="1"/>
    <col min="4370" max="4370" width="11.7109375" style="446" customWidth="1"/>
    <col min="4371" max="4371" width="0" style="446" hidden="1" customWidth="1"/>
    <col min="4372" max="4372" width="3.7109375" style="446" customWidth="1"/>
    <col min="4373" max="4373" width="11.140625" style="446" bestFit="1" customWidth="1"/>
    <col min="4374" max="4601" width="10.5703125" style="446"/>
    <col min="4602" max="4609" width="0" style="446" hidden="1" customWidth="1"/>
    <col min="4610" max="4612" width="3.7109375" style="446" customWidth="1"/>
    <col min="4613" max="4613" width="12.7109375" style="446" customWidth="1"/>
    <col min="4614" max="4614" width="47.42578125" style="446" customWidth="1"/>
    <col min="4615" max="4623" width="0" style="446" hidden="1" customWidth="1"/>
    <col min="4624" max="4624" width="11.7109375" style="446" customWidth="1"/>
    <col min="4625" max="4625" width="6.42578125" style="446" bestFit="1" customWidth="1"/>
    <col min="4626" max="4626" width="11.7109375" style="446" customWidth="1"/>
    <col min="4627" max="4627" width="0" style="446" hidden="1" customWidth="1"/>
    <col min="4628" max="4628" width="3.7109375" style="446" customWidth="1"/>
    <col min="4629" max="4629" width="11.140625" style="446" bestFit="1" customWidth="1"/>
    <col min="4630" max="4857" width="10.5703125" style="446"/>
    <col min="4858" max="4865" width="0" style="446" hidden="1" customWidth="1"/>
    <col min="4866" max="4868" width="3.7109375" style="446" customWidth="1"/>
    <col min="4869" max="4869" width="12.7109375" style="446" customWidth="1"/>
    <col min="4870" max="4870" width="47.42578125" style="446" customWidth="1"/>
    <col min="4871" max="4879" width="0" style="446" hidden="1" customWidth="1"/>
    <col min="4880" max="4880" width="11.7109375" style="446" customWidth="1"/>
    <col min="4881" max="4881" width="6.42578125" style="446" bestFit="1" customWidth="1"/>
    <col min="4882" max="4882" width="11.7109375" style="446" customWidth="1"/>
    <col min="4883" max="4883" width="0" style="446" hidden="1" customWidth="1"/>
    <col min="4884" max="4884" width="3.7109375" style="446" customWidth="1"/>
    <col min="4885" max="4885" width="11.140625" style="446" bestFit="1" customWidth="1"/>
    <col min="4886" max="5113" width="10.5703125" style="446"/>
    <col min="5114" max="5121" width="0" style="446" hidden="1" customWidth="1"/>
    <col min="5122" max="5124" width="3.7109375" style="446" customWidth="1"/>
    <col min="5125" max="5125" width="12.7109375" style="446" customWidth="1"/>
    <col min="5126" max="5126" width="47.42578125" style="446" customWidth="1"/>
    <col min="5127" max="5135" width="0" style="446" hidden="1" customWidth="1"/>
    <col min="5136" max="5136" width="11.7109375" style="446" customWidth="1"/>
    <col min="5137" max="5137" width="6.42578125" style="446" bestFit="1" customWidth="1"/>
    <col min="5138" max="5138" width="11.7109375" style="446" customWidth="1"/>
    <col min="5139" max="5139" width="0" style="446" hidden="1" customWidth="1"/>
    <col min="5140" max="5140" width="3.7109375" style="446" customWidth="1"/>
    <col min="5141" max="5141" width="11.140625" style="446" bestFit="1" customWidth="1"/>
    <col min="5142" max="5369" width="10.5703125" style="446"/>
    <col min="5370" max="5377" width="0" style="446" hidden="1" customWidth="1"/>
    <col min="5378" max="5380" width="3.7109375" style="446" customWidth="1"/>
    <col min="5381" max="5381" width="12.7109375" style="446" customWidth="1"/>
    <col min="5382" max="5382" width="47.42578125" style="446" customWidth="1"/>
    <col min="5383" max="5391" width="0" style="446" hidden="1" customWidth="1"/>
    <col min="5392" max="5392" width="11.7109375" style="446" customWidth="1"/>
    <col min="5393" max="5393" width="6.42578125" style="446" bestFit="1" customWidth="1"/>
    <col min="5394" max="5394" width="11.7109375" style="446" customWidth="1"/>
    <col min="5395" max="5395" width="0" style="446" hidden="1" customWidth="1"/>
    <col min="5396" max="5396" width="3.7109375" style="446" customWidth="1"/>
    <col min="5397" max="5397" width="11.140625" style="446" bestFit="1" customWidth="1"/>
    <col min="5398" max="5625" width="10.5703125" style="446"/>
    <col min="5626" max="5633" width="0" style="446" hidden="1" customWidth="1"/>
    <col min="5634" max="5636" width="3.7109375" style="446" customWidth="1"/>
    <col min="5637" max="5637" width="12.7109375" style="446" customWidth="1"/>
    <col min="5638" max="5638" width="47.42578125" style="446" customWidth="1"/>
    <col min="5639" max="5647" width="0" style="446" hidden="1" customWidth="1"/>
    <col min="5648" max="5648" width="11.7109375" style="446" customWidth="1"/>
    <col min="5649" max="5649" width="6.42578125" style="446" bestFit="1" customWidth="1"/>
    <col min="5650" max="5650" width="11.7109375" style="446" customWidth="1"/>
    <col min="5651" max="5651" width="0" style="446" hidden="1" customWidth="1"/>
    <col min="5652" max="5652" width="3.7109375" style="446" customWidth="1"/>
    <col min="5653" max="5653" width="11.140625" style="446" bestFit="1" customWidth="1"/>
    <col min="5654" max="5881" width="10.5703125" style="446"/>
    <col min="5882" max="5889" width="0" style="446" hidden="1" customWidth="1"/>
    <col min="5890" max="5892" width="3.7109375" style="446" customWidth="1"/>
    <col min="5893" max="5893" width="12.7109375" style="446" customWidth="1"/>
    <col min="5894" max="5894" width="47.42578125" style="446" customWidth="1"/>
    <col min="5895" max="5903" width="0" style="446" hidden="1" customWidth="1"/>
    <col min="5904" max="5904" width="11.7109375" style="446" customWidth="1"/>
    <col min="5905" max="5905" width="6.42578125" style="446" bestFit="1" customWidth="1"/>
    <col min="5906" max="5906" width="11.7109375" style="446" customWidth="1"/>
    <col min="5907" max="5907" width="0" style="446" hidden="1" customWidth="1"/>
    <col min="5908" max="5908" width="3.7109375" style="446" customWidth="1"/>
    <col min="5909" max="5909" width="11.140625" style="446" bestFit="1" customWidth="1"/>
    <col min="5910" max="6137" width="10.5703125" style="446"/>
    <col min="6138" max="6145" width="0" style="446" hidden="1" customWidth="1"/>
    <col min="6146" max="6148" width="3.7109375" style="446" customWidth="1"/>
    <col min="6149" max="6149" width="12.7109375" style="446" customWidth="1"/>
    <col min="6150" max="6150" width="47.42578125" style="446" customWidth="1"/>
    <col min="6151" max="6159" width="0" style="446" hidden="1" customWidth="1"/>
    <col min="6160" max="6160" width="11.7109375" style="446" customWidth="1"/>
    <col min="6161" max="6161" width="6.42578125" style="446" bestFit="1" customWidth="1"/>
    <col min="6162" max="6162" width="11.7109375" style="446" customWidth="1"/>
    <col min="6163" max="6163" width="0" style="446" hidden="1" customWidth="1"/>
    <col min="6164" max="6164" width="3.7109375" style="446" customWidth="1"/>
    <col min="6165" max="6165" width="11.140625" style="446" bestFit="1" customWidth="1"/>
    <col min="6166" max="6393" width="10.5703125" style="446"/>
    <col min="6394" max="6401" width="0" style="446" hidden="1" customWidth="1"/>
    <col min="6402" max="6404" width="3.7109375" style="446" customWidth="1"/>
    <col min="6405" max="6405" width="12.7109375" style="446" customWidth="1"/>
    <col min="6406" max="6406" width="47.42578125" style="446" customWidth="1"/>
    <col min="6407" max="6415" width="0" style="446" hidden="1" customWidth="1"/>
    <col min="6416" max="6416" width="11.7109375" style="446" customWidth="1"/>
    <col min="6417" max="6417" width="6.42578125" style="446" bestFit="1" customWidth="1"/>
    <col min="6418" max="6418" width="11.7109375" style="446" customWidth="1"/>
    <col min="6419" max="6419" width="0" style="446" hidden="1" customWidth="1"/>
    <col min="6420" max="6420" width="3.7109375" style="446" customWidth="1"/>
    <col min="6421" max="6421" width="11.140625" style="446" bestFit="1" customWidth="1"/>
    <col min="6422" max="6649" width="10.5703125" style="446"/>
    <col min="6650" max="6657" width="0" style="446" hidden="1" customWidth="1"/>
    <col min="6658" max="6660" width="3.7109375" style="446" customWidth="1"/>
    <col min="6661" max="6661" width="12.7109375" style="446" customWidth="1"/>
    <col min="6662" max="6662" width="47.42578125" style="446" customWidth="1"/>
    <col min="6663" max="6671" width="0" style="446" hidden="1" customWidth="1"/>
    <col min="6672" max="6672" width="11.7109375" style="446" customWidth="1"/>
    <col min="6673" max="6673" width="6.42578125" style="446" bestFit="1" customWidth="1"/>
    <col min="6674" max="6674" width="11.7109375" style="446" customWidth="1"/>
    <col min="6675" max="6675" width="0" style="446" hidden="1" customWidth="1"/>
    <col min="6676" max="6676" width="3.7109375" style="446" customWidth="1"/>
    <col min="6677" max="6677" width="11.140625" style="446" bestFit="1" customWidth="1"/>
    <col min="6678" max="6905" width="10.5703125" style="446"/>
    <col min="6906" max="6913" width="0" style="446" hidden="1" customWidth="1"/>
    <col min="6914" max="6916" width="3.7109375" style="446" customWidth="1"/>
    <col min="6917" max="6917" width="12.7109375" style="446" customWidth="1"/>
    <col min="6918" max="6918" width="47.42578125" style="446" customWidth="1"/>
    <col min="6919" max="6927" width="0" style="446" hidden="1" customWidth="1"/>
    <col min="6928" max="6928" width="11.7109375" style="446" customWidth="1"/>
    <col min="6929" max="6929" width="6.42578125" style="446" bestFit="1" customWidth="1"/>
    <col min="6930" max="6930" width="11.7109375" style="446" customWidth="1"/>
    <col min="6931" max="6931" width="0" style="446" hidden="1" customWidth="1"/>
    <col min="6932" max="6932" width="3.7109375" style="446" customWidth="1"/>
    <col min="6933" max="6933" width="11.140625" style="446" bestFit="1" customWidth="1"/>
    <col min="6934" max="7161" width="10.5703125" style="446"/>
    <col min="7162" max="7169" width="0" style="446" hidden="1" customWidth="1"/>
    <col min="7170" max="7172" width="3.7109375" style="446" customWidth="1"/>
    <col min="7173" max="7173" width="12.7109375" style="446" customWidth="1"/>
    <col min="7174" max="7174" width="47.42578125" style="446" customWidth="1"/>
    <col min="7175" max="7183" width="0" style="446" hidden="1" customWidth="1"/>
    <col min="7184" max="7184" width="11.7109375" style="446" customWidth="1"/>
    <col min="7185" max="7185" width="6.42578125" style="446" bestFit="1" customWidth="1"/>
    <col min="7186" max="7186" width="11.7109375" style="446" customWidth="1"/>
    <col min="7187" max="7187" width="0" style="446" hidden="1" customWidth="1"/>
    <col min="7188" max="7188" width="3.7109375" style="446" customWidth="1"/>
    <col min="7189" max="7189" width="11.140625" style="446" bestFit="1" customWidth="1"/>
    <col min="7190" max="7417" width="10.5703125" style="446"/>
    <col min="7418" max="7425" width="0" style="446" hidden="1" customWidth="1"/>
    <col min="7426" max="7428" width="3.7109375" style="446" customWidth="1"/>
    <col min="7429" max="7429" width="12.7109375" style="446" customWidth="1"/>
    <col min="7430" max="7430" width="47.42578125" style="446" customWidth="1"/>
    <col min="7431" max="7439" width="0" style="446" hidden="1" customWidth="1"/>
    <col min="7440" max="7440" width="11.7109375" style="446" customWidth="1"/>
    <col min="7441" max="7441" width="6.42578125" style="446" bestFit="1" customWidth="1"/>
    <col min="7442" max="7442" width="11.7109375" style="446" customWidth="1"/>
    <col min="7443" max="7443" width="0" style="446" hidden="1" customWidth="1"/>
    <col min="7444" max="7444" width="3.7109375" style="446" customWidth="1"/>
    <col min="7445" max="7445" width="11.140625" style="446" bestFit="1" customWidth="1"/>
    <col min="7446" max="7673" width="10.5703125" style="446"/>
    <col min="7674" max="7681" width="0" style="446" hidden="1" customWidth="1"/>
    <col min="7682" max="7684" width="3.7109375" style="446" customWidth="1"/>
    <col min="7685" max="7685" width="12.7109375" style="446" customWidth="1"/>
    <col min="7686" max="7686" width="47.42578125" style="446" customWidth="1"/>
    <col min="7687" max="7695" width="0" style="446" hidden="1" customWidth="1"/>
    <col min="7696" max="7696" width="11.7109375" style="446" customWidth="1"/>
    <col min="7697" max="7697" width="6.42578125" style="446" bestFit="1" customWidth="1"/>
    <col min="7698" max="7698" width="11.7109375" style="446" customWidth="1"/>
    <col min="7699" max="7699" width="0" style="446" hidden="1" customWidth="1"/>
    <col min="7700" max="7700" width="3.7109375" style="446" customWidth="1"/>
    <col min="7701" max="7701" width="11.140625" style="446" bestFit="1" customWidth="1"/>
    <col min="7702" max="7929" width="10.5703125" style="446"/>
    <col min="7930" max="7937" width="0" style="446" hidden="1" customWidth="1"/>
    <col min="7938" max="7940" width="3.7109375" style="446" customWidth="1"/>
    <col min="7941" max="7941" width="12.7109375" style="446" customWidth="1"/>
    <col min="7942" max="7942" width="47.42578125" style="446" customWidth="1"/>
    <col min="7943" max="7951" width="0" style="446" hidden="1" customWidth="1"/>
    <col min="7952" max="7952" width="11.7109375" style="446" customWidth="1"/>
    <col min="7953" max="7953" width="6.42578125" style="446" bestFit="1" customWidth="1"/>
    <col min="7954" max="7954" width="11.7109375" style="446" customWidth="1"/>
    <col min="7955" max="7955" width="0" style="446" hidden="1" customWidth="1"/>
    <col min="7956" max="7956" width="3.7109375" style="446" customWidth="1"/>
    <col min="7957" max="7957" width="11.140625" style="446" bestFit="1" customWidth="1"/>
    <col min="7958" max="8185" width="10.5703125" style="446"/>
    <col min="8186" max="8193" width="0" style="446" hidden="1" customWidth="1"/>
    <col min="8194" max="8196" width="3.7109375" style="446" customWidth="1"/>
    <col min="8197" max="8197" width="12.7109375" style="446" customWidth="1"/>
    <col min="8198" max="8198" width="47.42578125" style="446" customWidth="1"/>
    <col min="8199" max="8207" width="0" style="446" hidden="1" customWidth="1"/>
    <col min="8208" max="8208" width="11.7109375" style="446" customWidth="1"/>
    <col min="8209" max="8209" width="6.42578125" style="446" bestFit="1" customWidth="1"/>
    <col min="8210" max="8210" width="11.7109375" style="446" customWidth="1"/>
    <col min="8211" max="8211" width="0" style="446" hidden="1" customWidth="1"/>
    <col min="8212" max="8212" width="3.7109375" style="446" customWidth="1"/>
    <col min="8213" max="8213" width="11.140625" style="446" bestFit="1" customWidth="1"/>
    <col min="8214" max="8441" width="10.5703125" style="446"/>
    <col min="8442" max="8449" width="0" style="446" hidden="1" customWidth="1"/>
    <col min="8450" max="8452" width="3.7109375" style="446" customWidth="1"/>
    <col min="8453" max="8453" width="12.7109375" style="446" customWidth="1"/>
    <col min="8454" max="8454" width="47.42578125" style="446" customWidth="1"/>
    <col min="8455" max="8463" width="0" style="446" hidden="1" customWidth="1"/>
    <col min="8464" max="8464" width="11.7109375" style="446" customWidth="1"/>
    <col min="8465" max="8465" width="6.42578125" style="446" bestFit="1" customWidth="1"/>
    <col min="8466" max="8466" width="11.7109375" style="446" customWidth="1"/>
    <col min="8467" max="8467" width="0" style="446" hidden="1" customWidth="1"/>
    <col min="8468" max="8468" width="3.7109375" style="446" customWidth="1"/>
    <col min="8469" max="8469" width="11.140625" style="446" bestFit="1" customWidth="1"/>
    <col min="8470" max="8697" width="10.5703125" style="446"/>
    <col min="8698" max="8705" width="0" style="446" hidden="1" customWidth="1"/>
    <col min="8706" max="8708" width="3.7109375" style="446" customWidth="1"/>
    <col min="8709" max="8709" width="12.7109375" style="446" customWidth="1"/>
    <col min="8710" max="8710" width="47.42578125" style="446" customWidth="1"/>
    <col min="8711" max="8719" width="0" style="446" hidden="1" customWidth="1"/>
    <col min="8720" max="8720" width="11.7109375" style="446" customWidth="1"/>
    <col min="8721" max="8721" width="6.42578125" style="446" bestFit="1" customWidth="1"/>
    <col min="8722" max="8722" width="11.7109375" style="446" customWidth="1"/>
    <col min="8723" max="8723" width="0" style="446" hidden="1" customWidth="1"/>
    <col min="8724" max="8724" width="3.7109375" style="446" customWidth="1"/>
    <col min="8725" max="8725" width="11.140625" style="446" bestFit="1" customWidth="1"/>
    <col min="8726" max="8953" width="10.5703125" style="446"/>
    <col min="8954" max="8961" width="0" style="446" hidden="1" customWidth="1"/>
    <col min="8962" max="8964" width="3.7109375" style="446" customWidth="1"/>
    <col min="8965" max="8965" width="12.7109375" style="446" customWidth="1"/>
    <col min="8966" max="8966" width="47.42578125" style="446" customWidth="1"/>
    <col min="8967" max="8975" width="0" style="446" hidden="1" customWidth="1"/>
    <col min="8976" max="8976" width="11.7109375" style="446" customWidth="1"/>
    <col min="8977" max="8977" width="6.42578125" style="446" bestFit="1" customWidth="1"/>
    <col min="8978" max="8978" width="11.7109375" style="446" customWidth="1"/>
    <col min="8979" max="8979" width="0" style="446" hidden="1" customWidth="1"/>
    <col min="8980" max="8980" width="3.7109375" style="446" customWidth="1"/>
    <col min="8981" max="8981" width="11.140625" style="446" bestFit="1" customWidth="1"/>
    <col min="8982" max="9209" width="10.5703125" style="446"/>
    <col min="9210" max="9217" width="0" style="446" hidden="1" customWidth="1"/>
    <col min="9218" max="9220" width="3.7109375" style="446" customWidth="1"/>
    <col min="9221" max="9221" width="12.7109375" style="446" customWidth="1"/>
    <col min="9222" max="9222" width="47.42578125" style="446" customWidth="1"/>
    <col min="9223" max="9231" width="0" style="446" hidden="1" customWidth="1"/>
    <col min="9232" max="9232" width="11.7109375" style="446" customWidth="1"/>
    <col min="9233" max="9233" width="6.42578125" style="446" bestFit="1" customWidth="1"/>
    <col min="9234" max="9234" width="11.7109375" style="446" customWidth="1"/>
    <col min="9235" max="9235" width="0" style="446" hidden="1" customWidth="1"/>
    <col min="9236" max="9236" width="3.7109375" style="446" customWidth="1"/>
    <col min="9237" max="9237" width="11.140625" style="446" bestFit="1" customWidth="1"/>
    <col min="9238" max="9465" width="10.5703125" style="446"/>
    <col min="9466" max="9473" width="0" style="446" hidden="1" customWidth="1"/>
    <col min="9474" max="9476" width="3.7109375" style="446" customWidth="1"/>
    <col min="9477" max="9477" width="12.7109375" style="446" customWidth="1"/>
    <col min="9478" max="9478" width="47.42578125" style="446" customWidth="1"/>
    <col min="9479" max="9487" width="0" style="446" hidden="1" customWidth="1"/>
    <col min="9488" max="9488" width="11.7109375" style="446" customWidth="1"/>
    <col min="9489" max="9489" width="6.42578125" style="446" bestFit="1" customWidth="1"/>
    <col min="9490" max="9490" width="11.7109375" style="446" customWidth="1"/>
    <col min="9491" max="9491" width="0" style="446" hidden="1" customWidth="1"/>
    <col min="9492" max="9492" width="3.7109375" style="446" customWidth="1"/>
    <col min="9493" max="9493" width="11.140625" style="446" bestFit="1" customWidth="1"/>
    <col min="9494" max="9721" width="10.5703125" style="446"/>
    <col min="9722" max="9729" width="0" style="446" hidden="1" customWidth="1"/>
    <col min="9730" max="9732" width="3.7109375" style="446" customWidth="1"/>
    <col min="9733" max="9733" width="12.7109375" style="446" customWidth="1"/>
    <col min="9734" max="9734" width="47.42578125" style="446" customWidth="1"/>
    <col min="9735" max="9743" width="0" style="446" hidden="1" customWidth="1"/>
    <col min="9744" max="9744" width="11.7109375" style="446" customWidth="1"/>
    <col min="9745" max="9745" width="6.42578125" style="446" bestFit="1" customWidth="1"/>
    <col min="9746" max="9746" width="11.7109375" style="446" customWidth="1"/>
    <col min="9747" max="9747" width="0" style="446" hidden="1" customWidth="1"/>
    <col min="9748" max="9748" width="3.7109375" style="446" customWidth="1"/>
    <col min="9749" max="9749" width="11.140625" style="446" bestFit="1" customWidth="1"/>
    <col min="9750" max="9977" width="10.5703125" style="446"/>
    <col min="9978" max="9985" width="0" style="446" hidden="1" customWidth="1"/>
    <col min="9986" max="9988" width="3.7109375" style="446" customWidth="1"/>
    <col min="9989" max="9989" width="12.7109375" style="446" customWidth="1"/>
    <col min="9990" max="9990" width="47.42578125" style="446" customWidth="1"/>
    <col min="9991" max="9999" width="0" style="446" hidden="1" customWidth="1"/>
    <col min="10000" max="10000" width="11.7109375" style="446" customWidth="1"/>
    <col min="10001" max="10001" width="6.42578125" style="446" bestFit="1" customWidth="1"/>
    <col min="10002" max="10002" width="11.7109375" style="446" customWidth="1"/>
    <col min="10003" max="10003" width="0" style="446" hidden="1" customWidth="1"/>
    <col min="10004" max="10004" width="3.7109375" style="446" customWidth="1"/>
    <col min="10005" max="10005" width="11.140625" style="446" bestFit="1" customWidth="1"/>
    <col min="10006" max="10233" width="10.5703125" style="446"/>
    <col min="10234" max="10241" width="0" style="446" hidden="1" customWidth="1"/>
    <col min="10242" max="10244" width="3.7109375" style="446" customWidth="1"/>
    <col min="10245" max="10245" width="12.7109375" style="446" customWidth="1"/>
    <col min="10246" max="10246" width="47.42578125" style="446" customWidth="1"/>
    <col min="10247" max="10255" width="0" style="446" hidden="1" customWidth="1"/>
    <col min="10256" max="10256" width="11.7109375" style="446" customWidth="1"/>
    <col min="10257" max="10257" width="6.42578125" style="446" bestFit="1" customWidth="1"/>
    <col min="10258" max="10258" width="11.7109375" style="446" customWidth="1"/>
    <col min="10259" max="10259" width="0" style="446" hidden="1" customWidth="1"/>
    <col min="10260" max="10260" width="3.7109375" style="446" customWidth="1"/>
    <col min="10261" max="10261" width="11.140625" style="446" bestFit="1" customWidth="1"/>
    <col min="10262" max="10489" width="10.5703125" style="446"/>
    <col min="10490" max="10497" width="0" style="446" hidden="1" customWidth="1"/>
    <col min="10498" max="10500" width="3.7109375" style="446" customWidth="1"/>
    <col min="10501" max="10501" width="12.7109375" style="446" customWidth="1"/>
    <col min="10502" max="10502" width="47.42578125" style="446" customWidth="1"/>
    <col min="10503" max="10511" width="0" style="446" hidden="1" customWidth="1"/>
    <col min="10512" max="10512" width="11.7109375" style="446" customWidth="1"/>
    <col min="10513" max="10513" width="6.42578125" style="446" bestFit="1" customWidth="1"/>
    <col min="10514" max="10514" width="11.7109375" style="446" customWidth="1"/>
    <col min="10515" max="10515" width="0" style="446" hidden="1" customWidth="1"/>
    <col min="10516" max="10516" width="3.7109375" style="446" customWidth="1"/>
    <col min="10517" max="10517" width="11.140625" style="446" bestFit="1" customWidth="1"/>
    <col min="10518" max="10745" width="10.5703125" style="446"/>
    <col min="10746" max="10753" width="0" style="446" hidden="1" customWidth="1"/>
    <col min="10754" max="10756" width="3.7109375" style="446" customWidth="1"/>
    <col min="10757" max="10757" width="12.7109375" style="446" customWidth="1"/>
    <col min="10758" max="10758" width="47.42578125" style="446" customWidth="1"/>
    <col min="10759" max="10767" width="0" style="446" hidden="1" customWidth="1"/>
    <col min="10768" max="10768" width="11.7109375" style="446" customWidth="1"/>
    <col min="10769" max="10769" width="6.42578125" style="446" bestFit="1" customWidth="1"/>
    <col min="10770" max="10770" width="11.7109375" style="446" customWidth="1"/>
    <col min="10771" max="10771" width="0" style="446" hidden="1" customWidth="1"/>
    <col min="10772" max="10772" width="3.7109375" style="446" customWidth="1"/>
    <col min="10773" max="10773" width="11.140625" style="446" bestFit="1" customWidth="1"/>
    <col min="10774" max="11001" width="10.5703125" style="446"/>
    <col min="11002" max="11009" width="0" style="446" hidden="1" customWidth="1"/>
    <col min="11010" max="11012" width="3.7109375" style="446" customWidth="1"/>
    <col min="11013" max="11013" width="12.7109375" style="446" customWidth="1"/>
    <col min="11014" max="11014" width="47.42578125" style="446" customWidth="1"/>
    <col min="11015" max="11023" width="0" style="446" hidden="1" customWidth="1"/>
    <col min="11024" max="11024" width="11.7109375" style="446" customWidth="1"/>
    <col min="11025" max="11025" width="6.42578125" style="446" bestFit="1" customWidth="1"/>
    <col min="11026" max="11026" width="11.7109375" style="446" customWidth="1"/>
    <col min="11027" max="11027" width="0" style="446" hidden="1" customWidth="1"/>
    <col min="11028" max="11028" width="3.7109375" style="446" customWidth="1"/>
    <col min="11029" max="11029" width="11.140625" style="446" bestFit="1" customWidth="1"/>
    <col min="11030" max="11257" width="10.5703125" style="446"/>
    <col min="11258" max="11265" width="0" style="446" hidden="1" customWidth="1"/>
    <col min="11266" max="11268" width="3.7109375" style="446" customWidth="1"/>
    <col min="11269" max="11269" width="12.7109375" style="446" customWidth="1"/>
    <col min="11270" max="11270" width="47.42578125" style="446" customWidth="1"/>
    <col min="11271" max="11279" width="0" style="446" hidden="1" customWidth="1"/>
    <col min="11280" max="11280" width="11.7109375" style="446" customWidth="1"/>
    <col min="11281" max="11281" width="6.42578125" style="446" bestFit="1" customWidth="1"/>
    <col min="11282" max="11282" width="11.7109375" style="446" customWidth="1"/>
    <col min="11283" max="11283" width="0" style="446" hidden="1" customWidth="1"/>
    <col min="11284" max="11284" width="3.7109375" style="446" customWidth="1"/>
    <col min="11285" max="11285" width="11.140625" style="446" bestFit="1" customWidth="1"/>
    <col min="11286" max="11513" width="10.5703125" style="446"/>
    <col min="11514" max="11521" width="0" style="446" hidden="1" customWidth="1"/>
    <col min="11522" max="11524" width="3.7109375" style="446" customWidth="1"/>
    <col min="11525" max="11525" width="12.7109375" style="446" customWidth="1"/>
    <col min="11526" max="11526" width="47.42578125" style="446" customWidth="1"/>
    <col min="11527" max="11535" width="0" style="446" hidden="1" customWidth="1"/>
    <col min="11536" max="11536" width="11.7109375" style="446" customWidth="1"/>
    <col min="11537" max="11537" width="6.42578125" style="446" bestFit="1" customWidth="1"/>
    <col min="11538" max="11538" width="11.7109375" style="446" customWidth="1"/>
    <col min="11539" max="11539" width="0" style="446" hidden="1" customWidth="1"/>
    <col min="11540" max="11540" width="3.7109375" style="446" customWidth="1"/>
    <col min="11541" max="11541" width="11.140625" style="446" bestFit="1" customWidth="1"/>
    <col min="11542" max="11769" width="10.5703125" style="446"/>
    <col min="11770" max="11777" width="0" style="446" hidden="1" customWidth="1"/>
    <col min="11778" max="11780" width="3.7109375" style="446" customWidth="1"/>
    <col min="11781" max="11781" width="12.7109375" style="446" customWidth="1"/>
    <col min="11782" max="11782" width="47.42578125" style="446" customWidth="1"/>
    <col min="11783" max="11791" width="0" style="446" hidden="1" customWidth="1"/>
    <col min="11792" max="11792" width="11.7109375" style="446" customWidth="1"/>
    <col min="11793" max="11793" width="6.42578125" style="446" bestFit="1" customWidth="1"/>
    <col min="11794" max="11794" width="11.7109375" style="446" customWidth="1"/>
    <col min="11795" max="11795" width="0" style="446" hidden="1" customWidth="1"/>
    <col min="11796" max="11796" width="3.7109375" style="446" customWidth="1"/>
    <col min="11797" max="11797" width="11.140625" style="446" bestFit="1" customWidth="1"/>
    <col min="11798" max="12025" width="10.5703125" style="446"/>
    <col min="12026" max="12033" width="0" style="446" hidden="1" customWidth="1"/>
    <col min="12034" max="12036" width="3.7109375" style="446" customWidth="1"/>
    <col min="12037" max="12037" width="12.7109375" style="446" customWidth="1"/>
    <col min="12038" max="12038" width="47.42578125" style="446" customWidth="1"/>
    <col min="12039" max="12047" width="0" style="446" hidden="1" customWidth="1"/>
    <col min="12048" max="12048" width="11.7109375" style="446" customWidth="1"/>
    <col min="12049" max="12049" width="6.42578125" style="446" bestFit="1" customWidth="1"/>
    <col min="12050" max="12050" width="11.7109375" style="446" customWidth="1"/>
    <col min="12051" max="12051" width="0" style="446" hidden="1" customWidth="1"/>
    <col min="12052" max="12052" width="3.7109375" style="446" customWidth="1"/>
    <col min="12053" max="12053" width="11.140625" style="446" bestFit="1" customWidth="1"/>
    <col min="12054" max="12281" width="10.5703125" style="446"/>
    <col min="12282" max="12289" width="0" style="446" hidden="1" customWidth="1"/>
    <col min="12290" max="12292" width="3.7109375" style="446" customWidth="1"/>
    <col min="12293" max="12293" width="12.7109375" style="446" customWidth="1"/>
    <col min="12294" max="12294" width="47.42578125" style="446" customWidth="1"/>
    <col min="12295" max="12303" width="0" style="446" hidden="1" customWidth="1"/>
    <col min="12304" max="12304" width="11.7109375" style="446" customWidth="1"/>
    <col min="12305" max="12305" width="6.42578125" style="446" bestFit="1" customWidth="1"/>
    <col min="12306" max="12306" width="11.7109375" style="446" customWidth="1"/>
    <col min="12307" max="12307" width="0" style="446" hidden="1" customWidth="1"/>
    <col min="12308" max="12308" width="3.7109375" style="446" customWidth="1"/>
    <col min="12309" max="12309" width="11.140625" style="446" bestFit="1" customWidth="1"/>
    <col min="12310" max="12537" width="10.5703125" style="446"/>
    <col min="12538" max="12545" width="0" style="446" hidden="1" customWidth="1"/>
    <col min="12546" max="12548" width="3.7109375" style="446" customWidth="1"/>
    <col min="12549" max="12549" width="12.7109375" style="446" customWidth="1"/>
    <col min="12550" max="12550" width="47.42578125" style="446" customWidth="1"/>
    <col min="12551" max="12559" width="0" style="446" hidden="1" customWidth="1"/>
    <col min="12560" max="12560" width="11.7109375" style="446" customWidth="1"/>
    <col min="12561" max="12561" width="6.42578125" style="446" bestFit="1" customWidth="1"/>
    <col min="12562" max="12562" width="11.7109375" style="446" customWidth="1"/>
    <col min="12563" max="12563" width="0" style="446" hidden="1" customWidth="1"/>
    <col min="12564" max="12564" width="3.7109375" style="446" customWidth="1"/>
    <col min="12565" max="12565" width="11.140625" style="446" bestFit="1" customWidth="1"/>
    <col min="12566" max="12793" width="10.5703125" style="446"/>
    <col min="12794" max="12801" width="0" style="446" hidden="1" customWidth="1"/>
    <col min="12802" max="12804" width="3.7109375" style="446" customWidth="1"/>
    <col min="12805" max="12805" width="12.7109375" style="446" customWidth="1"/>
    <col min="12806" max="12806" width="47.42578125" style="446" customWidth="1"/>
    <col min="12807" max="12815" width="0" style="446" hidden="1" customWidth="1"/>
    <col min="12816" max="12816" width="11.7109375" style="446" customWidth="1"/>
    <col min="12817" max="12817" width="6.42578125" style="446" bestFit="1" customWidth="1"/>
    <col min="12818" max="12818" width="11.7109375" style="446" customWidth="1"/>
    <col min="12819" max="12819" width="0" style="446" hidden="1" customWidth="1"/>
    <col min="12820" max="12820" width="3.7109375" style="446" customWidth="1"/>
    <col min="12821" max="12821" width="11.140625" style="446" bestFit="1" customWidth="1"/>
    <col min="12822" max="13049" width="10.5703125" style="446"/>
    <col min="13050" max="13057" width="0" style="446" hidden="1" customWidth="1"/>
    <col min="13058" max="13060" width="3.7109375" style="446" customWidth="1"/>
    <col min="13061" max="13061" width="12.7109375" style="446" customWidth="1"/>
    <col min="13062" max="13062" width="47.42578125" style="446" customWidth="1"/>
    <col min="13063" max="13071" width="0" style="446" hidden="1" customWidth="1"/>
    <col min="13072" max="13072" width="11.7109375" style="446" customWidth="1"/>
    <col min="13073" max="13073" width="6.42578125" style="446" bestFit="1" customWidth="1"/>
    <col min="13074" max="13074" width="11.7109375" style="446" customWidth="1"/>
    <col min="13075" max="13075" width="0" style="446" hidden="1" customWidth="1"/>
    <col min="13076" max="13076" width="3.7109375" style="446" customWidth="1"/>
    <col min="13077" max="13077" width="11.140625" style="446" bestFit="1" customWidth="1"/>
    <col min="13078" max="13305" width="10.5703125" style="446"/>
    <col min="13306" max="13313" width="0" style="446" hidden="1" customWidth="1"/>
    <col min="13314" max="13316" width="3.7109375" style="446" customWidth="1"/>
    <col min="13317" max="13317" width="12.7109375" style="446" customWidth="1"/>
    <col min="13318" max="13318" width="47.42578125" style="446" customWidth="1"/>
    <col min="13319" max="13327" width="0" style="446" hidden="1" customWidth="1"/>
    <col min="13328" max="13328" width="11.7109375" style="446" customWidth="1"/>
    <col min="13329" max="13329" width="6.42578125" style="446" bestFit="1" customWidth="1"/>
    <col min="13330" max="13330" width="11.7109375" style="446" customWidth="1"/>
    <col min="13331" max="13331" width="0" style="446" hidden="1" customWidth="1"/>
    <col min="13332" max="13332" width="3.7109375" style="446" customWidth="1"/>
    <col min="13333" max="13333" width="11.140625" style="446" bestFit="1" customWidth="1"/>
    <col min="13334" max="13561" width="10.5703125" style="446"/>
    <col min="13562" max="13569" width="0" style="446" hidden="1" customWidth="1"/>
    <col min="13570" max="13572" width="3.7109375" style="446" customWidth="1"/>
    <col min="13573" max="13573" width="12.7109375" style="446" customWidth="1"/>
    <col min="13574" max="13574" width="47.42578125" style="446" customWidth="1"/>
    <col min="13575" max="13583" width="0" style="446" hidden="1" customWidth="1"/>
    <col min="13584" max="13584" width="11.7109375" style="446" customWidth="1"/>
    <col min="13585" max="13585" width="6.42578125" style="446" bestFit="1" customWidth="1"/>
    <col min="13586" max="13586" width="11.7109375" style="446" customWidth="1"/>
    <col min="13587" max="13587" width="0" style="446" hidden="1" customWidth="1"/>
    <col min="13588" max="13588" width="3.7109375" style="446" customWidth="1"/>
    <col min="13589" max="13589" width="11.140625" style="446" bestFit="1" customWidth="1"/>
    <col min="13590" max="13817" width="10.5703125" style="446"/>
    <col min="13818" max="13825" width="0" style="446" hidden="1" customWidth="1"/>
    <col min="13826" max="13828" width="3.7109375" style="446" customWidth="1"/>
    <col min="13829" max="13829" width="12.7109375" style="446" customWidth="1"/>
    <col min="13830" max="13830" width="47.42578125" style="446" customWidth="1"/>
    <col min="13831" max="13839" width="0" style="446" hidden="1" customWidth="1"/>
    <col min="13840" max="13840" width="11.7109375" style="446" customWidth="1"/>
    <col min="13841" max="13841" width="6.42578125" style="446" bestFit="1" customWidth="1"/>
    <col min="13842" max="13842" width="11.7109375" style="446" customWidth="1"/>
    <col min="13843" max="13843" width="0" style="446" hidden="1" customWidth="1"/>
    <col min="13844" max="13844" width="3.7109375" style="446" customWidth="1"/>
    <col min="13845" max="13845" width="11.140625" style="446" bestFit="1" customWidth="1"/>
    <col min="13846" max="14073" width="10.5703125" style="446"/>
    <col min="14074" max="14081" width="0" style="446" hidden="1" customWidth="1"/>
    <col min="14082" max="14084" width="3.7109375" style="446" customWidth="1"/>
    <col min="14085" max="14085" width="12.7109375" style="446" customWidth="1"/>
    <col min="14086" max="14086" width="47.42578125" style="446" customWidth="1"/>
    <col min="14087" max="14095" width="0" style="446" hidden="1" customWidth="1"/>
    <col min="14096" max="14096" width="11.7109375" style="446" customWidth="1"/>
    <col min="14097" max="14097" width="6.42578125" style="446" bestFit="1" customWidth="1"/>
    <col min="14098" max="14098" width="11.7109375" style="446" customWidth="1"/>
    <col min="14099" max="14099" width="0" style="446" hidden="1" customWidth="1"/>
    <col min="14100" max="14100" width="3.7109375" style="446" customWidth="1"/>
    <col min="14101" max="14101" width="11.140625" style="446" bestFit="1" customWidth="1"/>
    <col min="14102" max="14329" width="10.5703125" style="446"/>
    <col min="14330" max="14337" width="0" style="446" hidden="1" customWidth="1"/>
    <col min="14338" max="14340" width="3.7109375" style="446" customWidth="1"/>
    <col min="14341" max="14341" width="12.7109375" style="446" customWidth="1"/>
    <col min="14342" max="14342" width="47.42578125" style="446" customWidth="1"/>
    <col min="14343" max="14351" width="0" style="446" hidden="1" customWidth="1"/>
    <col min="14352" max="14352" width="11.7109375" style="446" customWidth="1"/>
    <col min="14353" max="14353" width="6.42578125" style="446" bestFit="1" customWidth="1"/>
    <col min="14354" max="14354" width="11.7109375" style="446" customWidth="1"/>
    <col min="14355" max="14355" width="0" style="446" hidden="1" customWidth="1"/>
    <col min="14356" max="14356" width="3.7109375" style="446" customWidth="1"/>
    <col min="14357" max="14357" width="11.140625" style="446" bestFit="1" customWidth="1"/>
    <col min="14358" max="14585" width="10.5703125" style="446"/>
    <col min="14586" max="14593" width="0" style="446" hidden="1" customWidth="1"/>
    <col min="14594" max="14596" width="3.7109375" style="446" customWidth="1"/>
    <col min="14597" max="14597" width="12.7109375" style="446" customWidth="1"/>
    <col min="14598" max="14598" width="47.42578125" style="446" customWidth="1"/>
    <col min="14599" max="14607" width="0" style="446" hidden="1" customWidth="1"/>
    <col min="14608" max="14608" width="11.7109375" style="446" customWidth="1"/>
    <col min="14609" max="14609" width="6.42578125" style="446" bestFit="1" customWidth="1"/>
    <col min="14610" max="14610" width="11.7109375" style="446" customWidth="1"/>
    <col min="14611" max="14611" width="0" style="446" hidden="1" customWidth="1"/>
    <col min="14612" max="14612" width="3.7109375" style="446" customWidth="1"/>
    <col min="14613" max="14613" width="11.140625" style="446" bestFit="1" customWidth="1"/>
    <col min="14614" max="14841" width="10.5703125" style="446"/>
    <col min="14842" max="14849" width="0" style="446" hidden="1" customWidth="1"/>
    <col min="14850" max="14852" width="3.7109375" style="446" customWidth="1"/>
    <col min="14853" max="14853" width="12.7109375" style="446" customWidth="1"/>
    <col min="14854" max="14854" width="47.42578125" style="446" customWidth="1"/>
    <col min="14855" max="14863" width="0" style="446" hidden="1" customWidth="1"/>
    <col min="14864" max="14864" width="11.7109375" style="446" customWidth="1"/>
    <col min="14865" max="14865" width="6.42578125" style="446" bestFit="1" customWidth="1"/>
    <col min="14866" max="14866" width="11.7109375" style="446" customWidth="1"/>
    <col min="14867" max="14867" width="0" style="446" hidden="1" customWidth="1"/>
    <col min="14868" max="14868" width="3.7109375" style="446" customWidth="1"/>
    <col min="14869" max="14869" width="11.140625" style="446" bestFit="1" customWidth="1"/>
    <col min="14870" max="15097" width="10.5703125" style="446"/>
    <col min="15098" max="15105" width="0" style="446" hidden="1" customWidth="1"/>
    <col min="15106" max="15108" width="3.7109375" style="446" customWidth="1"/>
    <col min="15109" max="15109" width="12.7109375" style="446" customWidth="1"/>
    <col min="15110" max="15110" width="47.42578125" style="446" customWidth="1"/>
    <col min="15111" max="15119" width="0" style="446" hidden="1" customWidth="1"/>
    <col min="15120" max="15120" width="11.7109375" style="446" customWidth="1"/>
    <col min="15121" max="15121" width="6.42578125" style="446" bestFit="1" customWidth="1"/>
    <col min="15122" max="15122" width="11.7109375" style="446" customWidth="1"/>
    <col min="15123" max="15123" width="0" style="446" hidden="1" customWidth="1"/>
    <col min="15124" max="15124" width="3.7109375" style="446" customWidth="1"/>
    <col min="15125" max="15125" width="11.140625" style="446" bestFit="1" customWidth="1"/>
    <col min="15126" max="15353" width="10.5703125" style="446"/>
    <col min="15354" max="15361" width="0" style="446" hidden="1" customWidth="1"/>
    <col min="15362" max="15364" width="3.7109375" style="446" customWidth="1"/>
    <col min="15365" max="15365" width="12.7109375" style="446" customWidth="1"/>
    <col min="15366" max="15366" width="47.42578125" style="446" customWidth="1"/>
    <col min="15367" max="15375" width="0" style="446" hidden="1" customWidth="1"/>
    <col min="15376" max="15376" width="11.7109375" style="446" customWidth="1"/>
    <col min="15377" max="15377" width="6.42578125" style="446" bestFit="1" customWidth="1"/>
    <col min="15378" max="15378" width="11.7109375" style="446" customWidth="1"/>
    <col min="15379" max="15379" width="0" style="446" hidden="1" customWidth="1"/>
    <col min="15380" max="15380" width="3.7109375" style="446" customWidth="1"/>
    <col min="15381" max="15381" width="11.140625" style="446" bestFit="1" customWidth="1"/>
    <col min="15382" max="15609" width="10.5703125" style="446"/>
    <col min="15610" max="15617" width="0" style="446" hidden="1" customWidth="1"/>
    <col min="15618" max="15620" width="3.7109375" style="446" customWidth="1"/>
    <col min="15621" max="15621" width="12.7109375" style="446" customWidth="1"/>
    <col min="15622" max="15622" width="47.42578125" style="446" customWidth="1"/>
    <col min="15623" max="15631" width="0" style="446" hidden="1" customWidth="1"/>
    <col min="15632" max="15632" width="11.7109375" style="446" customWidth="1"/>
    <col min="15633" max="15633" width="6.42578125" style="446" bestFit="1" customWidth="1"/>
    <col min="15634" max="15634" width="11.7109375" style="446" customWidth="1"/>
    <col min="15635" max="15635" width="0" style="446" hidden="1" customWidth="1"/>
    <col min="15636" max="15636" width="3.7109375" style="446" customWidth="1"/>
    <col min="15637" max="15637" width="11.140625" style="446" bestFit="1" customWidth="1"/>
    <col min="15638" max="15865" width="10.5703125" style="446"/>
    <col min="15866" max="15873" width="0" style="446" hidden="1" customWidth="1"/>
    <col min="15874" max="15876" width="3.7109375" style="446" customWidth="1"/>
    <col min="15877" max="15877" width="12.7109375" style="446" customWidth="1"/>
    <col min="15878" max="15878" width="47.42578125" style="446" customWidth="1"/>
    <col min="15879" max="15887" width="0" style="446" hidden="1" customWidth="1"/>
    <col min="15888" max="15888" width="11.7109375" style="446" customWidth="1"/>
    <col min="15889" max="15889" width="6.42578125" style="446" bestFit="1" customWidth="1"/>
    <col min="15890" max="15890" width="11.7109375" style="446" customWidth="1"/>
    <col min="15891" max="15891" width="0" style="446" hidden="1" customWidth="1"/>
    <col min="15892" max="15892" width="3.7109375" style="446" customWidth="1"/>
    <col min="15893" max="15893" width="11.140625" style="446" bestFit="1" customWidth="1"/>
    <col min="15894" max="16121" width="10.5703125" style="446"/>
    <col min="16122" max="16129" width="0" style="446" hidden="1" customWidth="1"/>
    <col min="16130" max="16132" width="3.7109375" style="446" customWidth="1"/>
    <col min="16133" max="16133" width="12.7109375" style="446" customWidth="1"/>
    <col min="16134" max="16134" width="47.42578125" style="446" customWidth="1"/>
    <col min="16135" max="16143" width="0" style="446" hidden="1" customWidth="1"/>
    <col min="16144" max="16144" width="11.7109375" style="446" customWidth="1"/>
    <col min="16145" max="16145" width="6.42578125" style="446" bestFit="1" customWidth="1"/>
    <col min="16146" max="16146" width="11.7109375" style="446" customWidth="1"/>
    <col min="16147" max="16147" width="0" style="446" hidden="1" customWidth="1"/>
    <col min="16148" max="16148" width="3.7109375" style="446" customWidth="1"/>
    <col min="16149" max="16149" width="11.140625" style="446" bestFit="1" customWidth="1"/>
    <col min="16150" max="16384" width="10.5703125" style="446"/>
  </cols>
  <sheetData>
    <row r="1" spans="1:33" hidden="1"/>
    <row r="2" spans="1:33" hidden="1"/>
    <row r="3" spans="1:33" hidden="1"/>
    <row r="4" spans="1:33" ht="3" customHeight="1">
      <c r="J4" s="451"/>
      <c r="K4" s="451"/>
      <c r="L4" s="447"/>
      <c r="M4" s="447"/>
      <c r="N4" s="447"/>
      <c r="O4" s="454"/>
      <c r="P4" s="454"/>
      <c r="Q4" s="454"/>
      <c r="R4" s="454"/>
      <c r="S4" s="454"/>
      <c r="T4" s="454"/>
      <c r="U4" s="454"/>
      <c r="V4" s="454"/>
      <c r="W4" s="454"/>
      <c r="X4" s="454"/>
      <c r="Y4" s="454"/>
      <c r="Z4" s="447"/>
    </row>
    <row r="5" spans="1:33" ht="26.1" customHeight="1">
      <c r="J5" s="451"/>
      <c r="K5" s="451"/>
      <c r="L5" s="1296" t="s">
        <v>735</v>
      </c>
      <c r="M5" s="1296"/>
      <c r="N5" s="1296"/>
      <c r="O5" s="1296"/>
      <c r="P5" s="1296"/>
      <c r="Q5" s="1296"/>
      <c r="R5" s="1296"/>
      <c r="S5" s="1296"/>
      <c r="T5" s="1296"/>
      <c r="U5" s="548"/>
      <c r="V5" s="493"/>
      <c r="W5" s="493"/>
      <c r="X5" s="554"/>
      <c r="Y5" s="554"/>
      <c r="Z5" s="467"/>
    </row>
    <row r="6" spans="1:33" ht="3" customHeight="1">
      <c r="J6" s="451"/>
      <c r="K6" s="451"/>
      <c r="L6" s="447"/>
      <c r="M6" s="447"/>
      <c r="N6" s="447"/>
      <c r="O6" s="450"/>
      <c r="P6" s="450"/>
      <c r="Q6" s="450"/>
      <c r="R6" s="450"/>
      <c r="S6" s="450"/>
      <c r="T6" s="450"/>
      <c r="U6" s="447"/>
      <c r="V6" s="447"/>
    </row>
    <row r="7" spans="1:33" s="746" customFormat="1" ht="5.25" hidden="1">
      <c r="A7" s="1121"/>
      <c r="B7" s="1121"/>
      <c r="C7" s="1121"/>
      <c r="D7" s="1121"/>
      <c r="E7" s="1121"/>
      <c r="F7" s="1121"/>
      <c r="G7" s="1121"/>
      <c r="H7" s="1121"/>
      <c r="L7" s="1172"/>
      <c r="M7" s="1046"/>
      <c r="O7" s="1302"/>
      <c r="P7" s="1302"/>
      <c r="Q7" s="1302"/>
      <c r="R7" s="1302"/>
      <c r="S7" s="1302"/>
      <c r="T7" s="1302"/>
      <c r="U7" s="780"/>
      <c r="V7" s="780"/>
      <c r="X7" s="1121"/>
      <c r="Y7" s="1121"/>
      <c r="Z7" s="1121"/>
      <c r="AA7" s="1121"/>
      <c r="AB7" s="1121"/>
    </row>
    <row r="8" spans="1:33" s="461" customFormat="1" ht="18.75">
      <c r="A8" s="475"/>
      <c r="B8" s="475"/>
      <c r="C8" s="475"/>
      <c r="D8" s="475"/>
      <c r="E8" s="475"/>
      <c r="F8" s="475"/>
      <c r="G8" s="475"/>
      <c r="H8" s="475"/>
      <c r="L8" s="469"/>
      <c r="M8" s="586" t="str">
        <f>"Дата подачи заявления об "&amp;IF(datePr_ch="","утверждении","изменении") &amp; " тарифов"</f>
        <v>Дата подачи заявления об утверждении тарифов</v>
      </c>
      <c r="N8" s="1125"/>
      <c r="O8" s="1303" t="str">
        <f>IF(datePr_ch="",IF(datePr="","",datePr),datePr_ch)</f>
        <v>28.04.2023</v>
      </c>
      <c r="P8" s="1303"/>
      <c r="Q8" s="1303"/>
      <c r="R8" s="1303"/>
      <c r="S8" s="1303"/>
      <c r="T8" s="1303"/>
      <c r="U8" s="635"/>
      <c r="V8" s="456"/>
      <c r="AC8" s="475"/>
      <c r="AD8" s="475"/>
      <c r="AE8" s="475"/>
      <c r="AF8" s="475"/>
      <c r="AG8" s="475"/>
    </row>
    <row r="9" spans="1:33" s="461" customFormat="1" ht="22.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303" t="str">
        <f>IF(numberPr_ch="",IF(numberPr="","",numberPr),numberPr_ch)</f>
        <v>О-1242</v>
      </c>
      <c r="P9" s="1303"/>
      <c r="Q9" s="1303"/>
      <c r="R9" s="1303"/>
      <c r="S9" s="1303"/>
      <c r="T9" s="1303"/>
      <c r="U9" s="635"/>
      <c r="V9" s="456"/>
      <c r="AC9" s="475"/>
      <c r="AD9" s="475"/>
      <c r="AE9" s="475"/>
      <c r="AF9" s="475"/>
      <c r="AG9" s="475"/>
    </row>
    <row r="10" spans="1:33" s="746" customFormat="1" ht="5.25" hidden="1">
      <c r="A10" s="1121"/>
      <c r="B10" s="1121"/>
      <c r="C10" s="1121"/>
      <c r="D10" s="1121"/>
      <c r="E10" s="1121"/>
      <c r="F10" s="1121"/>
      <c r="G10" s="1121"/>
      <c r="H10" s="1121"/>
      <c r="L10" s="1172"/>
      <c r="M10" s="1046"/>
      <c r="O10" s="1302"/>
      <c r="P10" s="1302"/>
      <c r="Q10" s="1302"/>
      <c r="R10" s="1302"/>
      <c r="S10" s="1302"/>
      <c r="T10" s="1302"/>
      <c r="U10" s="780"/>
      <c r="V10" s="780"/>
      <c r="X10" s="1121"/>
      <c r="Y10" s="1121"/>
      <c r="Z10" s="1121"/>
      <c r="AA10" s="1121"/>
      <c r="AB10" s="1121"/>
    </row>
    <row r="11" spans="1:33" s="461" customFormat="1" ht="11.25" hidden="1">
      <c r="A11" s="475"/>
      <c r="B11" s="475"/>
      <c r="C11" s="475"/>
      <c r="D11" s="475"/>
      <c r="E11" s="475"/>
      <c r="F11" s="475"/>
      <c r="G11" s="475"/>
      <c r="H11" s="475"/>
      <c r="L11" s="522"/>
      <c r="M11" s="522"/>
      <c r="N11" s="536"/>
      <c r="O11" s="551"/>
      <c r="P11" s="551"/>
      <c r="Q11" s="551"/>
      <c r="R11" s="551"/>
      <c r="S11" s="551"/>
      <c r="T11" s="551"/>
      <c r="U11" s="456"/>
      <c r="V11" s="456"/>
      <c r="Z11" s="473" t="s">
        <v>371</v>
      </c>
      <c r="AC11" s="475"/>
      <c r="AD11" s="475"/>
      <c r="AE11" s="475"/>
      <c r="AF11" s="475"/>
      <c r="AG11" s="475"/>
    </row>
    <row r="12" spans="1:33">
      <c r="J12" s="451"/>
      <c r="K12" s="451"/>
      <c r="L12" s="447"/>
      <c r="M12" s="447"/>
      <c r="N12" s="447"/>
      <c r="O12" s="1323"/>
      <c r="P12" s="1323"/>
      <c r="Q12" s="1323"/>
      <c r="R12" s="1323"/>
      <c r="S12" s="1323"/>
      <c r="T12" s="1323"/>
      <c r="U12" s="1323"/>
      <c r="V12" s="1323"/>
      <c r="W12" s="1323"/>
      <c r="X12" s="1323"/>
      <c r="Y12" s="1323"/>
      <c r="Z12" s="1323"/>
    </row>
    <row r="13" spans="1:33" ht="14.25" customHeight="1">
      <c r="J13" s="451"/>
      <c r="K13" s="451"/>
      <c r="L13" s="1310" t="s">
        <v>445</v>
      </c>
      <c r="M13" s="1310"/>
      <c r="N13" s="1310"/>
      <c r="O13" s="1310"/>
      <c r="P13" s="1310"/>
      <c r="Q13" s="1310"/>
      <c r="R13" s="1310"/>
      <c r="S13" s="1310"/>
      <c r="T13" s="1310"/>
      <c r="U13" s="1310"/>
      <c r="V13" s="1310"/>
      <c r="W13" s="1310"/>
      <c r="X13" s="1310"/>
      <c r="Y13" s="1310"/>
      <c r="Z13" s="1310"/>
      <c r="AA13" s="1310"/>
      <c r="AB13" s="1227" t="s">
        <v>446</v>
      </c>
    </row>
    <row r="14" spans="1:33" ht="14.25" customHeight="1">
      <c r="J14" s="451"/>
      <c r="K14" s="451"/>
      <c r="L14" s="1310" t="s">
        <v>91</v>
      </c>
      <c r="M14" s="1310" t="s">
        <v>602</v>
      </c>
      <c r="N14" s="547"/>
      <c r="O14" s="1227" t="s">
        <v>604</v>
      </c>
      <c r="P14" s="1227"/>
      <c r="Q14" s="1227"/>
      <c r="R14" s="1227"/>
      <c r="S14" s="1227"/>
      <c r="T14" s="1227"/>
      <c r="U14" s="1227"/>
      <c r="V14" s="1227"/>
      <c r="W14" s="1227"/>
      <c r="X14" s="1227"/>
      <c r="Y14" s="1227"/>
      <c r="Z14" s="1310" t="s">
        <v>339</v>
      </c>
      <c r="AA14" s="1322" t="s">
        <v>274</v>
      </c>
      <c r="AB14" s="1227"/>
    </row>
    <row r="15" spans="1:33" s="493" customFormat="1" ht="14.25" customHeight="1">
      <c r="A15" s="554"/>
      <c r="B15" s="554"/>
      <c r="C15" s="554"/>
      <c r="D15" s="554"/>
      <c r="E15" s="554"/>
      <c r="F15" s="554"/>
      <c r="G15" s="560"/>
      <c r="H15" s="560"/>
      <c r="I15" s="501"/>
      <c r="J15" s="499"/>
      <c r="K15" s="499"/>
      <c r="L15" s="1310"/>
      <c r="M15" s="1310"/>
      <c r="N15" s="547"/>
      <c r="O15" s="1334" t="s">
        <v>617</v>
      </c>
      <c r="P15" s="1334" t="s">
        <v>589</v>
      </c>
      <c r="Q15" s="1334" t="s">
        <v>590</v>
      </c>
      <c r="R15" s="1334" t="s">
        <v>270</v>
      </c>
      <c r="S15" s="1334"/>
      <c r="T15" s="1334" t="s">
        <v>270</v>
      </c>
      <c r="U15" s="1334"/>
      <c r="V15" s="621"/>
      <c r="W15" s="1333" t="s">
        <v>615</v>
      </c>
      <c r="X15" s="1333"/>
      <c r="Y15" s="1333"/>
      <c r="Z15" s="1310"/>
      <c r="AA15" s="1322"/>
      <c r="AB15" s="1227"/>
      <c r="AC15" s="554"/>
      <c r="AD15" s="554"/>
      <c r="AE15" s="554"/>
      <c r="AF15" s="554"/>
      <c r="AG15" s="554"/>
    </row>
    <row r="16" spans="1:33" ht="56.25" customHeight="1">
      <c r="J16" s="451"/>
      <c r="K16" s="451"/>
      <c r="L16" s="1310"/>
      <c r="M16" s="1310"/>
      <c r="N16" s="547"/>
      <c r="O16" s="1334"/>
      <c r="P16" s="1334"/>
      <c r="Q16" s="1334"/>
      <c r="R16" s="505" t="s">
        <v>591</v>
      </c>
      <c r="S16" s="505" t="s">
        <v>592</v>
      </c>
      <c r="T16" s="505" t="s">
        <v>593</v>
      </c>
      <c r="U16" s="505" t="s">
        <v>594</v>
      </c>
      <c r="V16" s="505"/>
      <c r="W16" s="506" t="s">
        <v>273</v>
      </c>
      <c r="X16" s="1330" t="s">
        <v>272</v>
      </c>
      <c r="Y16" s="1330"/>
      <c r="Z16" s="1310"/>
      <c r="AA16" s="1322"/>
      <c r="AB16" s="1227"/>
    </row>
    <row r="17" spans="1:33">
      <c r="J17" s="451"/>
      <c r="K17" s="459">
        <v>1</v>
      </c>
      <c r="L17" s="448" t="s">
        <v>92</v>
      </c>
      <c r="M17" s="448" t="s">
        <v>48</v>
      </c>
      <c r="N17" s="466" t="s">
        <v>48</v>
      </c>
      <c r="O17" s="457">
        <f ca="1">OFFSET(O17,0,-1)+1</f>
        <v>3</v>
      </c>
      <c r="P17" s="457">
        <f t="shared" ref="P17:W17" ca="1" si="0">OFFSET(P17,0,-1)+1</f>
        <v>4</v>
      </c>
      <c r="Q17" s="457">
        <f t="shared" ca="1" si="0"/>
        <v>5</v>
      </c>
      <c r="R17" s="457">
        <f t="shared" ca="1" si="0"/>
        <v>6</v>
      </c>
      <c r="S17" s="457">
        <f t="shared" ca="1" si="0"/>
        <v>7</v>
      </c>
      <c r="T17" s="457">
        <f t="shared" ca="1" si="0"/>
        <v>8</v>
      </c>
      <c r="U17" s="457">
        <f t="shared" ca="1" si="0"/>
        <v>9</v>
      </c>
      <c r="V17" s="465">
        <f ca="1">OFFSET(V17,0,-1)</f>
        <v>9</v>
      </c>
      <c r="W17" s="457">
        <f t="shared" ca="1" si="0"/>
        <v>10</v>
      </c>
      <c r="X17" s="1298">
        <f ca="1">OFFSET(X17,0,-1)+1</f>
        <v>11</v>
      </c>
      <c r="Y17" s="1298"/>
      <c r="Z17" s="457">
        <f ca="1">OFFSET(Z17,0,-2)+1</f>
        <v>12</v>
      </c>
      <c r="AB17" s="457">
        <f ca="1">OFFSET(AB17,0,-2)+1</f>
        <v>13</v>
      </c>
    </row>
    <row r="18" spans="1:33" ht="22.5">
      <c r="A18" s="1281">
        <v>1</v>
      </c>
      <c r="B18" s="1000"/>
      <c r="C18" s="1000"/>
      <c r="D18" s="1000"/>
      <c r="E18" s="1001"/>
      <c r="F18" s="1002"/>
      <c r="G18" s="1000"/>
      <c r="H18" s="1000"/>
      <c r="I18" s="988"/>
      <c r="J18" s="993"/>
      <c r="K18" s="993"/>
      <c r="L18" s="562">
        <f>mergeValue(A18)</f>
        <v>1</v>
      </c>
      <c r="M18" s="610" t="s">
        <v>19</v>
      </c>
      <c r="N18" s="549"/>
      <c r="O18" s="1324"/>
      <c r="P18" s="1324"/>
      <c r="Q18" s="1324"/>
      <c r="R18" s="1324"/>
      <c r="S18" s="1324"/>
      <c r="T18" s="1324"/>
      <c r="U18" s="1324"/>
      <c r="V18" s="1324"/>
      <c r="W18" s="1324"/>
      <c r="X18" s="1324"/>
      <c r="Y18" s="1324"/>
      <c r="Z18" s="1324"/>
      <c r="AA18" s="1324"/>
      <c r="AB18" s="599" t="s">
        <v>718</v>
      </c>
    </row>
    <row r="19" spans="1:33" ht="22.5">
      <c r="A19" s="1281"/>
      <c r="B19" s="1281">
        <v>1</v>
      </c>
      <c r="C19" s="1000"/>
      <c r="D19" s="1000"/>
      <c r="E19" s="1002"/>
      <c r="F19" s="1002"/>
      <c r="G19" s="1000"/>
      <c r="H19" s="1000"/>
      <c r="I19" s="995"/>
      <c r="J19" s="990"/>
      <c r="K19" s="989"/>
      <c r="L19" s="562" t="str">
        <f>mergeValue(A19) &amp;"."&amp; mergeValue(B19)</f>
        <v>1.1</v>
      </c>
      <c r="M19" s="516" t="s">
        <v>15</v>
      </c>
      <c r="N19" s="549"/>
      <c r="O19" s="1324"/>
      <c r="P19" s="1324"/>
      <c r="Q19" s="1324"/>
      <c r="R19" s="1324"/>
      <c r="S19" s="1324"/>
      <c r="T19" s="1324"/>
      <c r="U19" s="1324"/>
      <c r="V19" s="1324"/>
      <c r="W19" s="1324"/>
      <c r="X19" s="1324"/>
      <c r="Y19" s="1324"/>
      <c r="Z19" s="1324"/>
      <c r="AA19" s="1324"/>
      <c r="AB19" s="599" t="s">
        <v>459</v>
      </c>
    </row>
    <row r="20" spans="1:33" ht="22.5">
      <c r="A20" s="1281"/>
      <c r="B20" s="1281"/>
      <c r="C20" s="1281">
        <v>1</v>
      </c>
      <c r="D20" s="1000"/>
      <c r="E20" s="1002"/>
      <c r="F20" s="1002"/>
      <c r="G20" s="1000"/>
      <c r="H20" s="1000"/>
      <c r="I20" s="995"/>
      <c r="J20" s="990"/>
      <c r="K20" s="989"/>
      <c r="L20" s="562" t="str">
        <f>mergeValue(A20) &amp;"."&amp; mergeValue(B20)&amp;"."&amp; mergeValue(C20)</f>
        <v>1.1.1</v>
      </c>
      <c r="M20" s="517" t="s">
        <v>7</v>
      </c>
      <c r="N20" s="549"/>
      <c r="O20" s="1324"/>
      <c r="P20" s="1324"/>
      <c r="Q20" s="1324"/>
      <c r="R20" s="1324"/>
      <c r="S20" s="1324"/>
      <c r="T20" s="1324"/>
      <c r="U20" s="1324"/>
      <c r="V20" s="1324"/>
      <c r="W20" s="1324"/>
      <c r="X20" s="1324"/>
      <c r="Y20" s="1324"/>
      <c r="Z20" s="1324"/>
      <c r="AA20" s="1324"/>
      <c r="AB20" s="599" t="s">
        <v>600</v>
      </c>
    </row>
    <row r="21" spans="1:33" ht="22.5">
      <c r="A21" s="1281"/>
      <c r="B21" s="1281"/>
      <c r="C21" s="1281"/>
      <c r="D21" s="1281">
        <v>1</v>
      </c>
      <c r="E21" s="1002"/>
      <c r="F21" s="1002"/>
      <c r="G21" s="1000"/>
      <c r="H21" s="1000"/>
      <c r="I21" s="995"/>
      <c r="J21" s="990"/>
      <c r="K21" s="989"/>
      <c r="L21" s="562" t="str">
        <f>mergeValue(A21) &amp;"."&amp; mergeValue(B21)&amp;"."&amp; mergeValue(C21)&amp;"."&amp; mergeValue(D21)</f>
        <v>1.1.1.1</v>
      </c>
      <c r="M21" s="518" t="s">
        <v>21</v>
      </c>
      <c r="N21" s="549"/>
      <c r="O21" s="1324"/>
      <c r="P21" s="1324"/>
      <c r="Q21" s="1324"/>
      <c r="R21" s="1324"/>
      <c r="S21" s="1324"/>
      <c r="T21" s="1324"/>
      <c r="U21" s="1324"/>
      <c r="V21" s="1324"/>
      <c r="W21" s="1324"/>
      <c r="X21" s="1324"/>
      <c r="Y21" s="1324"/>
      <c r="Z21" s="1324"/>
      <c r="AA21" s="1324"/>
      <c r="AB21" s="599" t="s">
        <v>601</v>
      </c>
    </row>
    <row r="22" spans="1:33" hidden="1">
      <c r="A22" s="1281"/>
      <c r="B22" s="1281"/>
      <c r="C22" s="1281"/>
      <c r="D22" s="1281"/>
      <c r="E22" s="1281">
        <v>1</v>
      </c>
      <c r="F22" s="1002"/>
      <c r="G22" s="1000"/>
      <c r="H22" s="1000"/>
      <c r="I22" s="994"/>
      <c r="J22" s="990"/>
      <c r="K22" s="989"/>
      <c r="L22" s="562"/>
      <c r="M22" s="524"/>
      <c r="N22" s="550"/>
      <c r="O22" s="600"/>
      <c r="P22" s="600"/>
      <c r="Q22" s="600"/>
      <c r="R22" s="600"/>
      <c r="S22" s="600"/>
      <c r="T22" s="600"/>
      <c r="U22" s="600"/>
      <c r="V22" s="600"/>
      <c r="W22" s="600"/>
      <c r="X22" s="600"/>
      <c r="Y22" s="600"/>
      <c r="Z22" s="600"/>
      <c r="AA22" s="478"/>
      <c r="AB22" s="599"/>
    </row>
    <row r="23" spans="1:33" ht="33.75">
      <c r="A23" s="1281"/>
      <c r="B23" s="1281"/>
      <c r="C23" s="1281"/>
      <c r="D23" s="1281"/>
      <c r="E23" s="1281"/>
      <c r="F23" s="1281">
        <v>1</v>
      </c>
      <c r="G23" s="1000"/>
      <c r="H23" s="1000"/>
      <c r="I23" s="1331"/>
      <c r="J23" s="990"/>
      <c r="K23" s="989"/>
      <c r="L23" s="562" t="str">
        <f>mergeValue(A23) &amp;"."&amp; mergeValue(B23)&amp;"."&amp; mergeValue(C23)&amp;"."&amp; mergeValue(D23)&amp;"."&amp; mergeValue(F23)</f>
        <v>1.1.1.1.1</v>
      </c>
      <c r="M23" s="525" t="s">
        <v>9</v>
      </c>
      <c r="N23" s="550"/>
      <c r="O23" s="1284"/>
      <c r="P23" s="1285"/>
      <c r="Q23" s="1285"/>
      <c r="R23" s="1285"/>
      <c r="S23" s="1285"/>
      <c r="T23" s="1285"/>
      <c r="U23" s="1285"/>
      <c r="V23" s="1285"/>
      <c r="W23" s="1285"/>
      <c r="X23" s="1285"/>
      <c r="Y23" s="1285"/>
      <c r="Z23" s="1285"/>
      <c r="AA23" s="1286"/>
      <c r="AB23" s="599" t="s">
        <v>720</v>
      </c>
      <c r="AD23" s="474" t="str">
        <f>strCheckUnique(AE23:AE28)</f>
        <v/>
      </c>
      <c r="AF23" s="474"/>
    </row>
    <row r="24" spans="1:33" ht="56.25">
      <c r="A24" s="1281"/>
      <c r="B24" s="1281"/>
      <c r="C24" s="1281"/>
      <c r="D24" s="1281"/>
      <c r="E24" s="1281"/>
      <c r="F24" s="1281"/>
      <c r="G24" s="1281">
        <v>1</v>
      </c>
      <c r="H24" s="1000"/>
      <c r="I24" s="1331"/>
      <c r="J24" s="1332"/>
      <c r="K24" s="996"/>
      <c r="L24" s="562" t="str">
        <f>mergeValue(A24) &amp;"."&amp; mergeValue(B24)&amp;"."&amp; mergeValue(C24)&amp;"."&amp; mergeValue(D24)&amp;"."&amp; mergeValue(F24)&amp;"."&amp; mergeValue(G24)</f>
        <v>1.1.1.1.1.1</v>
      </c>
      <c r="M24" s="1088" t="s">
        <v>613</v>
      </c>
      <c r="N24" s="615"/>
      <c r="O24" s="532"/>
      <c r="P24" s="532"/>
      <c r="Q24" s="532"/>
      <c r="R24" s="463"/>
      <c r="S24" s="1041"/>
      <c r="T24" s="463"/>
      <c r="U24" s="1041"/>
      <c r="V24" s="553" t="str">
        <f>W24 &amp; "-" &amp; Y24</f>
        <v>-</v>
      </c>
      <c r="W24" s="1287"/>
      <c r="X24" s="1289" t="s">
        <v>83</v>
      </c>
      <c r="Y24" s="1287"/>
      <c r="Z24" s="1289" t="s">
        <v>84</v>
      </c>
      <c r="AA24" s="507"/>
      <c r="AB24" s="599" t="s">
        <v>738</v>
      </c>
      <c r="AC24" s="470" t="str">
        <f>strCheckDate(O24:AA24)</f>
        <v/>
      </c>
      <c r="AD24" s="474"/>
      <c r="AE24" s="474" t="str">
        <f>IF(M24="","",M24 )</f>
        <v>горячая вода в системе централизованного теплоснабжения на горячее водоснабжение</v>
      </c>
      <c r="AF24" s="474"/>
      <c r="AG24" s="474"/>
    </row>
    <row r="25" spans="1:33" ht="87.95" customHeight="1">
      <c r="A25" s="1281"/>
      <c r="B25" s="1281"/>
      <c r="C25" s="1281"/>
      <c r="D25" s="1281"/>
      <c r="E25" s="1281"/>
      <c r="F25" s="1281"/>
      <c r="G25" s="1281"/>
      <c r="H25" s="1000">
        <v>1</v>
      </c>
      <c r="I25" s="1331"/>
      <c r="J25" s="1332"/>
      <c r="K25" s="996"/>
      <c r="L25" s="562" t="str">
        <f>mergeValue(A25) &amp;"."&amp; mergeValue(B25)&amp;"."&amp; mergeValue(C25)&amp;"."&amp; mergeValue(D25)&amp;"."&amp; mergeValue(F25)&amp;"."&amp; mergeValue(G25)&amp;"."&amp; mergeValue(H25)</f>
        <v>1.1.1.1.1.1.1</v>
      </c>
      <c r="M25" s="1018"/>
      <c r="N25" s="464"/>
      <c r="O25" s="532"/>
      <c r="P25" s="532"/>
      <c r="Q25" s="532"/>
      <c r="R25" s="463"/>
      <c r="S25" s="1041"/>
      <c r="T25" s="463"/>
      <c r="U25" s="1041"/>
      <c r="V25" s="553" t="str">
        <f>W25 &amp; "-" &amp; Y25</f>
        <v>-</v>
      </c>
      <c r="W25" s="1287"/>
      <c r="X25" s="1289"/>
      <c r="Y25" s="1287"/>
      <c r="Z25" s="1289"/>
      <c r="AA25" s="637"/>
      <c r="AB25" s="1299" t="s">
        <v>739</v>
      </c>
      <c r="AC25" s="470" t="str">
        <f>strCheckDate(O25:AA25)</f>
        <v/>
      </c>
      <c r="AF25" s="474"/>
    </row>
    <row r="26" spans="1:33" hidden="1">
      <c r="A26" s="1281"/>
      <c r="B26" s="1281"/>
      <c r="C26" s="1281"/>
      <c r="D26" s="1281"/>
      <c r="E26" s="1281"/>
      <c r="F26" s="1281"/>
      <c r="G26" s="1281"/>
      <c r="H26" s="1000"/>
      <c r="I26" s="1331"/>
      <c r="J26" s="1332"/>
      <c r="K26" s="996"/>
      <c r="L26" s="569"/>
      <c r="M26" s="615"/>
      <c r="N26" s="615"/>
      <c r="O26" s="532"/>
      <c r="P26" s="463"/>
      <c r="Q26" s="463"/>
      <c r="R26" s="463"/>
      <c r="S26" s="463"/>
      <c r="T26" s="463"/>
      <c r="U26" s="529"/>
      <c r="V26" s="553"/>
      <c r="W26" s="1288"/>
      <c r="X26" s="1289"/>
      <c r="Y26" s="1288"/>
      <c r="Z26" s="1289"/>
      <c r="AA26" s="507"/>
      <c r="AB26" s="1300"/>
      <c r="AF26" s="474">
        <f ca="1">OFFSET(AF26,-1,0)</f>
        <v>0</v>
      </c>
    </row>
    <row r="27" spans="1:33" s="445" customFormat="1" ht="15" customHeight="1">
      <c r="A27" s="1281"/>
      <c r="B27" s="1281"/>
      <c r="C27" s="1281"/>
      <c r="D27" s="1281"/>
      <c r="E27" s="1281"/>
      <c r="F27" s="1281"/>
      <c r="G27" s="1281"/>
      <c r="H27" s="1000"/>
      <c r="I27" s="1331"/>
      <c r="J27" s="1332"/>
      <c r="K27" s="997"/>
      <c r="L27" s="508"/>
      <c r="M27" s="527" t="s">
        <v>40</v>
      </c>
      <c r="N27" s="521"/>
      <c r="O27" s="515"/>
      <c r="P27" s="515"/>
      <c r="Q27" s="515"/>
      <c r="R27" s="515"/>
      <c r="S27" s="515"/>
      <c r="T27" s="515"/>
      <c r="U27" s="515"/>
      <c r="V27" s="515"/>
      <c r="W27" s="533"/>
      <c r="X27" s="534"/>
      <c r="Y27" s="533"/>
      <c r="Z27" s="521"/>
      <c r="AA27" s="530"/>
      <c r="AB27" s="1301"/>
      <c r="AC27" s="471"/>
      <c r="AD27" s="471"/>
      <c r="AE27" s="471"/>
      <c r="AF27" s="471"/>
      <c r="AG27" s="471"/>
    </row>
    <row r="28" spans="1:33" s="445" customFormat="1" ht="15" customHeight="1">
      <c r="A28" s="1281"/>
      <c r="B28" s="1281"/>
      <c r="C28" s="1281"/>
      <c r="D28" s="1281"/>
      <c r="E28" s="1281"/>
      <c r="F28" s="1281"/>
      <c r="G28" s="1000"/>
      <c r="H28" s="1000"/>
      <c r="I28" s="1331"/>
      <c r="J28" s="998"/>
      <c r="K28" s="997"/>
      <c r="L28" s="508"/>
      <c r="M28" s="526" t="s">
        <v>24</v>
      </c>
      <c r="N28" s="527"/>
      <c r="O28" s="527"/>
      <c r="P28" s="527"/>
      <c r="Q28" s="527"/>
      <c r="R28" s="527"/>
      <c r="S28" s="527"/>
      <c r="T28" s="527"/>
      <c r="U28" s="527"/>
      <c r="V28" s="527"/>
      <c r="W28" s="527"/>
      <c r="X28" s="527"/>
      <c r="Y28" s="527"/>
      <c r="Z28" s="527"/>
      <c r="AA28" s="527"/>
      <c r="AB28" s="530"/>
      <c r="AC28" s="471"/>
      <c r="AD28" s="471"/>
      <c r="AE28" s="471"/>
      <c r="AF28" s="471"/>
      <c r="AG28" s="471"/>
    </row>
    <row r="29" spans="1:33" s="445" customFormat="1" ht="15" customHeight="1">
      <c r="A29" s="1281"/>
      <c r="B29" s="1281"/>
      <c r="C29" s="1281"/>
      <c r="D29" s="1281"/>
      <c r="E29" s="1281"/>
      <c r="F29" s="1003"/>
      <c r="G29" s="1000"/>
      <c r="H29" s="1000"/>
      <c r="I29" s="994"/>
      <c r="J29" s="992"/>
      <c r="K29" s="997"/>
      <c r="L29" s="508"/>
      <c r="M29" s="521" t="s">
        <v>10</v>
      </c>
      <c r="N29" s="520"/>
      <c r="O29" s="515"/>
      <c r="P29" s="515"/>
      <c r="Q29" s="515"/>
      <c r="R29" s="515"/>
      <c r="S29" s="515"/>
      <c r="T29" s="515"/>
      <c r="U29" s="515"/>
      <c r="V29" s="515"/>
      <c r="W29" s="542"/>
      <c r="X29" s="534"/>
      <c r="Y29" s="533"/>
      <c r="Z29" s="520"/>
      <c r="AA29" s="534"/>
      <c r="AB29" s="530"/>
      <c r="AC29" s="471"/>
      <c r="AD29" s="471"/>
      <c r="AE29" s="471"/>
      <c r="AF29" s="471"/>
      <c r="AG29" s="471"/>
    </row>
    <row r="30" spans="1:33" s="445" customFormat="1" hidden="1">
      <c r="A30" s="1281"/>
      <c r="B30" s="1281"/>
      <c r="C30" s="1281"/>
      <c r="D30" s="1281"/>
      <c r="E30" s="1003"/>
      <c r="F30" s="1003"/>
      <c r="G30" s="1000"/>
      <c r="H30" s="1000"/>
      <c r="I30" s="999"/>
      <c r="J30" s="992"/>
      <c r="K30" s="988"/>
      <c r="L30" s="508"/>
      <c r="M30" s="521"/>
      <c r="N30" s="521"/>
      <c r="O30" s="521"/>
      <c r="P30" s="521"/>
      <c r="Q30" s="521"/>
      <c r="R30" s="521"/>
      <c r="S30" s="521"/>
      <c r="T30" s="521"/>
      <c r="U30" s="521"/>
      <c r="V30" s="521"/>
      <c r="W30" s="521"/>
      <c r="X30" s="521"/>
      <c r="Y30" s="521"/>
      <c r="Z30" s="521"/>
      <c r="AA30" s="521"/>
      <c r="AB30" s="530"/>
      <c r="AC30" s="471"/>
      <c r="AD30" s="471"/>
      <c r="AE30" s="471"/>
      <c r="AF30" s="471"/>
      <c r="AG30" s="471"/>
    </row>
    <row r="31" spans="1:33" s="937" customFormat="1">
      <c r="A31" s="1281"/>
      <c r="B31" s="1281"/>
      <c r="C31" s="1281"/>
      <c r="D31" s="1004"/>
      <c r="E31" s="1004"/>
      <c r="F31" s="1004"/>
      <c r="G31" s="1005"/>
      <c r="H31" s="1004"/>
      <c r="I31" s="997"/>
      <c r="J31" s="992"/>
      <c r="K31" s="997"/>
      <c r="L31" s="654"/>
      <c r="M31" s="987" t="s">
        <v>16</v>
      </c>
      <c r="N31" s="949"/>
      <c r="O31" s="949"/>
      <c r="P31" s="949"/>
      <c r="Q31" s="949"/>
      <c r="R31" s="949"/>
      <c r="S31" s="949"/>
      <c r="T31" s="949"/>
      <c r="U31" s="949"/>
      <c r="V31" s="949"/>
      <c r="W31" s="949"/>
      <c r="X31" s="949"/>
      <c r="Y31" s="949"/>
      <c r="Z31" s="949"/>
      <c r="AA31" s="949"/>
      <c r="AB31" s="725"/>
      <c r="AC31" s="958"/>
      <c r="AD31" s="958"/>
      <c r="AE31" s="958"/>
      <c r="AF31" s="958"/>
      <c r="AG31" s="958"/>
    </row>
    <row r="32" spans="1:33" s="445" customFormat="1" ht="15" customHeight="1">
      <c r="A32" s="1281"/>
      <c r="B32" s="1281"/>
      <c r="C32" s="1004"/>
      <c r="D32" s="1004"/>
      <c r="E32" s="1004"/>
      <c r="F32" s="1004"/>
      <c r="G32" s="1005"/>
      <c r="H32" s="1004"/>
      <c r="I32" s="997"/>
      <c r="J32" s="992"/>
      <c r="K32" s="997"/>
      <c r="L32" s="508"/>
      <c r="M32" s="519" t="s">
        <v>17</v>
      </c>
      <c r="N32" s="519"/>
      <c r="O32" s="515"/>
      <c r="P32" s="515"/>
      <c r="Q32" s="515"/>
      <c r="R32" s="515"/>
      <c r="S32" s="515"/>
      <c r="T32" s="515"/>
      <c r="U32" s="515"/>
      <c r="V32" s="515"/>
      <c r="W32" s="542"/>
      <c r="X32" s="534"/>
      <c r="Y32" s="533"/>
      <c r="Z32" s="519"/>
      <c r="AA32" s="534"/>
      <c r="AB32" s="530"/>
      <c r="AC32" s="471"/>
      <c r="AD32" s="471"/>
      <c r="AE32" s="471"/>
      <c r="AF32" s="471"/>
      <c r="AG32" s="471"/>
    </row>
    <row r="33" spans="1:33" s="445" customFormat="1" ht="15" customHeight="1">
      <c r="A33" s="1281"/>
      <c r="B33" s="1004"/>
      <c r="C33" s="1004"/>
      <c r="D33" s="1004"/>
      <c r="E33" s="1004"/>
      <c r="F33" s="1004"/>
      <c r="G33" s="1005"/>
      <c r="H33" s="1004"/>
      <c r="I33" s="997"/>
      <c r="J33" s="992"/>
      <c r="K33" s="997"/>
      <c r="L33" s="508"/>
      <c r="M33" s="528" t="s">
        <v>18</v>
      </c>
      <c r="N33" s="519"/>
      <c r="O33" s="515"/>
      <c r="P33" s="515"/>
      <c r="Q33" s="515"/>
      <c r="R33" s="515"/>
      <c r="S33" s="515"/>
      <c r="T33" s="515"/>
      <c r="U33" s="515"/>
      <c r="V33" s="515"/>
      <c r="W33" s="542"/>
      <c r="X33" s="534"/>
      <c r="Y33" s="533"/>
      <c r="Z33" s="519"/>
      <c r="AA33" s="534"/>
      <c r="AB33" s="530"/>
      <c r="AC33" s="471"/>
      <c r="AD33" s="471"/>
      <c r="AE33" s="471"/>
      <c r="AF33" s="471"/>
      <c r="AG33" s="471"/>
    </row>
    <row r="34" spans="1:33" s="445" customFormat="1" ht="15" customHeight="1">
      <c r="A34" s="999"/>
      <c r="B34" s="999"/>
      <c r="C34" s="999"/>
      <c r="D34" s="999"/>
      <c r="E34" s="999"/>
      <c r="F34" s="999"/>
      <c r="G34" s="1006"/>
      <c r="H34" s="999"/>
      <c r="I34" s="991"/>
      <c r="J34" s="992"/>
      <c r="K34" s="988"/>
      <c r="L34" s="508"/>
      <c r="M34" s="535" t="s">
        <v>308</v>
      </c>
      <c r="N34" s="519"/>
      <c r="O34" s="515"/>
      <c r="P34" s="515"/>
      <c r="Q34" s="515"/>
      <c r="R34" s="515"/>
      <c r="S34" s="515"/>
      <c r="T34" s="515"/>
      <c r="U34" s="515"/>
      <c r="V34" s="515"/>
      <c r="W34" s="542"/>
      <c r="X34" s="534"/>
      <c r="Y34" s="533"/>
      <c r="Z34" s="519"/>
      <c r="AA34" s="534"/>
      <c r="AB34" s="530"/>
      <c r="AC34" s="471"/>
      <c r="AD34" s="471"/>
      <c r="AE34" s="471"/>
      <c r="AF34" s="471"/>
      <c r="AG34" s="471"/>
    </row>
    <row r="35" spans="1:33" ht="3" customHeight="1">
      <c r="L35" s="455"/>
      <c r="M35" s="455"/>
      <c r="N35" s="455"/>
      <c r="O35" s="455"/>
      <c r="P35" s="455"/>
      <c r="Q35" s="455"/>
      <c r="R35" s="455"/>
      <c r="S35" s="455"/>
      <c r="T35" s="455"/>
      <c r="U35" s="455"/>
      <c r="V35" s="455"/>
      <c r="W35" s="455"/>
      <c r="X35" s="455"/>
      <c r="Y35" s="455"/>
      <c r="Z35" s="455"/>
    </row>
    <row r="36" spans="1:33" ht="89.25" customHeight="1">
      <c r="L36" s="1">
        <v>1</v>
      </c>
      <c r="M36" s="1274" t="s">
        <v>740</v>
      </c>
      <c r="N36" s="1274"/>
      <c r="O36" s="1274"/>
      <c r="P36" s="1274"/>
      <c r="Q36" s="1274"/>
      <c r="R36" s="1274"/>
      <c r="S36" s="1274"/>
      <c r="T36" s="1274"/>
      <c r="U36" s="1274"/>
      <c r="V36" s="1274"/>
      <c r="W36" s="1274"/>
    </row>
  </sheetData>
  <sheetProtection password="FA9C" sheet="1" objects="1" scenarios="1" formatColumns="0" formatRows="0"/>
  <dataConsolidate/>
  <mergeCells count="41">
    <mergeCell ref="A18:A33"/>
    <mergeCell ref="B19:B32"/>
    <mergeCell ref="C20:C31"/>
    <mergeCell ref="G24:G27"/>
    <mergeCell ref="E22:E29"/>
    <mergeCell ref="F23:F28"/>
    <mergeCell ref="D21:D30"/>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Z24:Z26"/>
    <mergeCell ref="O9:T9"/>
    <mergeCell ref="O10:T10"/>
    <mergeCell ref="L5:T5"/>
    <mergeCell ref="O7:T7"/>
    <mergeCell ref="O8:T8"/>
    <mergeCell ref="O12:Z12"/>
    <mergeCell ref="L14:L16"/>
    <mergeCell ref="L13:AA13"/>
    <mergeCell ref="O21:AA21"/>
    <mergeCell ref="O23:AA23"/>
    <mergeCell ref="W24:W26"/>
    <mergeCell ref="X24:X26"/>
    <mergeCell ref="AB13:AB16"/>
    <mergeCell ref="X16:Y16"/>
    <mergeCell ref="O18:AA18"/>
    <mergeCell ref="O19:AA19"/>
    <mergeCell ref="O20:AA20"/>
  </mergeCells>
  <dataValidations count="10">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O23">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JN24:JN25 TJ24:TJ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JL24:JL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H24:TH25 Y24:Y25 W24:W25"/>
    <dataValidation allowBlank="1" promptTitle="checkPeriodRange" sqref="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K24:JK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TG24:TG25 V24:V25"/>
    <dataValidation allowBlank="1" showInputMessage="1" showErrorMessage="1" prompt="Для выбора выполните двойной щелчок левой клавиши мыши по соответствующей ячейке." sqref="TK24:TK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Z65560:Z65561 WMC24:WMC26 WCG24:WCG26 VSK24:VSK26 VIO24:VIO26 UYS24:UYS26 UOW24:UOW26 UFA24:UFA26 TVE24:TVE26 TLI24:TLI26 TBM24:TBM26 SRQ24:SRQ26 SHU24:SHU26 RXY24:RXY26 ROC24:ROC26 REG24:REG26 QUK24:QUK26 QKO24:QKO26 QAS24:QAS26 PQW24:PQW26 PHA24:PHA26 OXE24:OXE26 ONI24:ONI26 ODM24:ODM26 NTQ24:NTQ26 NJU24:NJU26 MZY24:MZY26 MQC24:MQC26 MGG24:MGG26 LWK24:LWK26 LMO24:LMO26 LCS24:LCS26 KSW24:KSW26 KJA24:KJA26 JZE24:JZE26 JPI24:JPI26 JFM24:JFM26 IVQ24:IVQ26 ILU24:ILU26 IBY24:IBY26 HSC24:HSC26 HIG24:HIG26 GYK24:GYK26 GOO24:GOO26 GES24:GES26 FUW24:FUW26 FLA24:FLA26 FBE24:FBE26 ERI24:ERI26 EHM24:EHM26 DXQ24:DXQ26 DNU24:DNU26 DDY24:DDY26 CUC24:CUC26 CKG24:CKG26 CAK24:CAK26 BQO24:BQO26 BGS24:BGS26 AWW24:AWW26 ANA24:ANA26 ADE24:ADE26 TI24:TI26 JM24:JM26 WVY24:WVY26 JO24:JO25 Z24:Z25 X24:X26"/>
    <dataValidation type="textLength" operator="lessThanOrEqual" allowBlank="1" showInputMessage="1" showErrorMessage="1" errorTitle="Ошибка" error="Допускается ввод не более 900 символов!" prompt="Укажите поставщика" sqref="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JB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SX25 M25">
      <formula1>900</formula1>
    </dataValidation>
    <dataValidation type="list" allowBlank="1" showInputMessage="1" showErrorMessage="1" errorTitle="Ошибка" error="Выберите значение из списка" prompt="Выберите значение из списка" sqref="M24">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208</v>
      </c>
    </row>
    <row r="2" spans="1:20" ht="22.5">
      <c r="F2" s="1275" t="s">
        <v>470</v>
      </c>
      <c r="G2" s="1276"/>
      <c r="H2" s="1277"/>
      <c r="I2" s="407"/>
    </row>
    <row r="3" spans="1:20" ht="3" customHeight="1"/>
    <row r="4" spans="1:20" s="182" customFormat="1" ht="11.25">
      <c r="A4" s="206"/>
      <c r="B4" s="206"/>
      <c r="C4" s="206"/>
      <c r="D4" s="206"/>
      <c r="F4" s="1227" t="s">
        <v>445</v>
      </c>
      <c r="G4" s="1227"/>
      <c r="H4" s="1227"/>
      <c r="I4" s="1278"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8"/>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25.05.2023</v>
      </c>
      <c r="I7" s="188" t="s">
        <v>472</v>
      </c>
      <c r="J7" s="312"/>
      <c r="K7" s="206"/>
      <c r="L7" s="206"/>
      <c r="M7" s="206"/>
      <c r="N7" s="206"/>
      <c r="O7" s="206"/>
      <c r="P7" s="206"/>
      <c r="Q7" s="206"/>
      <c r="R7" s="206"/>
      <c r="S7" s="206"/>
      <c r="T7" s="206"/>
    </row>
    <row r="8" spans="1:20" s="182" customFormat="1" ht="45">
      <c r="A8" s="1279">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79"/>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79"/>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79"/>
      <c r="B11" s="1279">
        <v>1</v>
      </c>
      <c r="C11" s="321"/>
      <c r="D11" s="321"/>
      <c r="F11" s="313" t="str">
        <f>"4."&amp;mergeValue(A11) &amp;"."&amp;mergeValue(B11)</f>
        <v>4.1.1</v>
      </c>
      <c r="G11" s="304" t="s">
        <v>570</v>
      </c>
      <c r="H11" s="297" t="str">
        <f>IF(region_name="","",region_name)</f>
        <v>Костромская область</v>
      </c>
      <c r="I11" s="188" t="s">
        <v>478</v>
      </c>
      <c r="J11" s="312"/>
      <c r="K11" s="206"/>
      <c r="L11" s="206"/>
      <c r="M11" s="206"/>
      <c r="N11" s="206"/>
      <c r="O11" s="206"/>
      <c r="P11" s="206"/>
      <c r="Q11" s="206"/>
      <c r="R11" s="206"/>
      <c r="S11" s="206"/>
      <c r="T11" s="206"/>
    </row>
    <row r="12" spans="1:20" s="182" customFormat="1" ht="22.5">
      <c r="A12" s="1279"/>
      <c r="B12" s="1279"/>
      <c r="C12" s="1279">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79"/>
      <c r="B13" s="1279"/>
      <c r="C13" s="1279"/>
      <c r="D13" s="321">
        <v>1</v>
      </c>
      <c r="F13" s="313" t="str">
        <f>"4."&amp;mergeValue(A13) &amp;"."&amp;mergeValue(B13)&amp;"."&amp;mergeValue(C13)&amp;"."&amp;mergeValue(D13)</f>
        <v>4.1.1.1.1</v>
      </c>
      <c r="G13" s="392" t="s">
        <v>477</v>
      </c>
      <c r="H13" s="297"/>
      <c r="I13" s="1280" t="s">
        <v>569</v>
      </c>
      <c r="J13" s="312"/>
      <c r="K13" s="206"/>
      <c r="L13" s="206"/>
      <c r="M13" s="206"/>
      <c r="N13" s="206"/>
      <c r="O13" s="206"/>
      <c r="P13" s="206"/>
      <c r="Q13" s="206"/>
      <c r="R13" s="206"/>
      <c r="S13" s="206"/>
      <c r="T13" s="206"/>
    </row>
    <row r="14" spans="1:20" s="182" customFormat="1" ht="18.75">
      <c r="A14" s="1279"/>
      <c r="B14" s="1279"/>
      <c r="C14" s="1279"/>
      <c r="D14" s="321"/>
      <c r="F14" s="315"/>
      <c r="G14" s="143" t="s">
        <v>4</v>
      </c>
      <c r="H14" s="320"/>
      <c r="I14" s="1280"/>
      <c r="J14" s="312"/>
      <c r="K14" s="206"/>
      <c r="L14" s="206"/>
      <c r="M14" s="206"/>
      <c r="N14" s="206"/>
      <c r="O14" s="206"/>
      <c r="P14" s="206"/>
      <c r="Q14" s="206"/>
      <c r="R14" s="206"/>
      <c r="S14" s="206"/>
      <c r="T14" s="206"/>
    </row>
    <row r="15" spans="1:20" s="182" customFormat="1" ht="18.75">
      <c r="A15" s="1279"/>
      <c r="B15" s="1279"/>
      <c r="C15" s="321"/>
      <c r="D15" s="321"/>
      <c r="F15" s="315"/>
      <c r="G15" s="142" t="s">
        <v>401</v>
      </c>
      <c r="H15" s="316"/>
      <c r="I15" s="317"/>
      <c r="J15" s="312"/>
      <c r="K15" s="206"/>
      <c r="L15" s="206"/>
      <c r="M15" s="206"/>
      <c r="N15" s="206"/>
      <c r="O15" s="206"/>
      <c r="P15" s="206"/>
      <c r="Q15" s="206"/>
      <c r="R15" s="206"/>
      <c r="S15" s="206"/>
      <c r="T15" s="206"/>
    </row>
    <row r="16" spans="1:20" s="182" customFormat="1" ht="18.75">
      <c r="A16" s="1279"/>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05"/>
      <c r="G18" s="390"/>
      <c r="H18" s="391"/>
      <c r="I18" s="218"/>
      <c r="J18" s="307"/>
      <c r="K18" s="307"/>
      <c r="L18" s="307"/>
      <c r="M18" s="307"/>
      <c r="N18" s="307"/>
      <c r="O18" s="307"/>
      <c r="P18" s="307"/>
      <c r="Q18" s="307"/>
      <c r="R18" s="307"/>
      <c r="S18" s="307"/>
      <c r="T18" s="307"/>
    </row>
    <row r="19" spans="1:20" s="306" customFormat="1" ht="15" customHeight="1">
      <c r="A19" s="307"/>
      <c r="B19" s="307"/>
      <c r="C19" s="307"/>
      <c r="D19" s="307"/>
      <c r="F19" s="305"/>
      <c r="G19" s="1274" t="s">
        <v>571</v>
      </c>
      <c r="H19" s="1274"/>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470" hidden="1" customWidth="1"/>
    <col min="7" max="8" width="7" style="476" hidden="1" customWidth="1"/>
    <col min="9" max="9" width="3.7109375" style="453" customWidth="1"/>
    <col min="10" max="11" width="3.7109375" style="452" customWidth="1"/>
    <col min="12" max="12" width="12.7109375" style="446" customWidth="1"/>
    <col min="13" max="13" width="47.42578125" style="446" customWidth="1"/>
    <col min="14" max="16" width="3.7109375" style="446" customWidth="1"/>
    <col min="17" max="17" width="23.7109375" style="446" customWidth="1"/>
    <col min="18" max="20" width="3.7109375" style="446" customWidth="1"/>
    <col min="21" max="21" width="23.7109375" style="446" customWidth="1"/>
    <col min="22" max="24" width="3.7109375" style="446" customWidth="1"/>
    <col min="25" max="27" width="23.7109375" style="446" customWidth="1"/>
    <col min="28" max="28" width="11.7109375" style="446" customWidth="1"/>
    <col min="29" max="29" width="3.7109375" style="446" customWidth="1"/>
    <col min="30" max="30" width="11.7109375" style="446" customWidth="1"/>
    <col min="31" max="31" width="8.5703125" style="446" hidden="1" customWidth="1"/>
    <col min="32" max="32" width="4.7109375" style="446" customWidth="1"/>
    <col min="33" max="33" width="115.7109375" style="446" customWidth="1"/>
    <col min="34" max="35" width="10.5703125" style="470"/>
    <col min="36" max="36" width="13.42578125" style="470" customWidth="1"/>
    <col min="37" max="37" width="10.5703125" style="470"/>
    <col min="38" max="246" width="10.5703125" style="446"/>
    <col min="247" max="254" width="0" style="446" hidden="1" customWidth="1"/>
    <col min="255" max="257" width="3.7109375" style="446" customWidth="1"/>
    <col min="258" max="258" width="12.7109375" style="446" customWidth="1"/>
    <col min="259" max="259" width="47.42578125" style="446" customWidth="1"/>
    <col min="260" max="260" width="5.5703125" style="446" customWidth="1"/>
    <col min="261" max="262" width="3.7109375" style="446" customWidth="1"/>
    <col min="263" max="263" width="22" style="446" customWidth="1"/>
    <col min="264" max="264" width="5.5703125" style="446" customWidth="1"/>
    <col min="265" max="266" width="3.7109375" style="446" customWidth="1"/>
    <col min="267" max="267" width="22" style="446" customWidth="1"/>
    <col min="268" max="268" width="5.5703125" style="446" customWidth="1"/>
    <col min="269" max="270" width="3.7109375" style="446" customWidth="1"/>
    <col min="271" max="271" width="22" style="446" customWidth="1"/>
    <col min="272" max="273" width="15.7109375" style="446"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281" width="10.5703125" style="446"/>
    <col min="282" max="282" width="13.42578125" style="446" customWidth="1"/>
    <col min="283" max="502" width="10.5703125" style="446"/>
    <col min="503" max="510" width="0" style="446" hidden="1" customWidth="1"/>
    <col min="511" max="513" width="3.7109375" style="446" customWidth="1"/>
    <col min="514" max="514" width="12.7109375" style="446" customWidth="1"/>
    <col min="515" max="515" width="47.42578125" style="446" customWidth="1"/>
    <col min="516" max="516" width="5.5703125" style="446" customWidth="1"/>
    <col min="517" max="518" width="3.7109375" style="446" customWidth="1"/>
    <col min="519" max="519" width="22" style="446" customWidth="1"/>
    <col min="520" max="520" width="5.5703125" style="446" customWidth="1"/>
    <col min="521" max="522" width="3.7109375" style="446" customWidth="1"/>
    <col min="523" max="523" width="22" style="446" customWidth="1"/>
    <col min="524" max="524" width="5.5703125" style="446" customWidth="1"/>
    <col min="525" max="526" width="3.7109375" style="446" customWidth="1"/>
    <col min="527" max="527" width="22" style="446" customWidth="1"/>
    <col min="528" max="529" width="15.7109375" style="446"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537" width="10.5703125" style="446"/>
    <col min="538" max="538" width="13.42578125" style="446" customWidth="1"/>
    <col min="539" max="758" width="10.5703125" style="446"/>
    <col min="759" max="766" width="0" style="446" hidden="1" customWidth="1"/>
    <col min="767" max="769" width="3.7109375" style="446" customWidth="1"/>
    <col min="770" max="770" width="12.7109375" style="446" customWidth="1"/>
    <col min="771" max="771" width="47.42578125" style="446" customWidth="1"/>
    <col min="772" max="772" width="5.5703125" style="446" customWidth="1"/>
    <col min="773" max="774" width="3.7109375" style="446" customWidth="1"/>
    <col min="775" max="775" width="22" style="446" customWidth="1"/>
    <col min="776" max="776" width="5.5703125" style="446" customWidth="1"/>
    <col min="777" max="778" width="3.7109375" style="446" customWidth="1"/>
    <col min="779" max="779" width="22" style="446" customWidth="1"/>
    <col min="780" max="780" width="5.5703125" style="446" customWidth="1"/>
    <col min="781" max="782" width="3.7109375" style="446" customWidth="1"/>
    <col min="783" max="783" width="22" style="446" customWidth="1"/>
    <col min="784" max="785" width="15.7109375" style="446"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793" width="10.5703125" style="446"/>
    <col min="794" max="794" width="13.42578125" style="446" customWidth="1"/>
    <col min="795" max="1014" width="10.5703125" style="446"/>
    <col min="1015" max="1022" width="0" style="446" hidden="1" customWidth="1"/>
    <col min="1023" max="1025" width="3.7109375" style="446" customWidth="1"/>
    <col min="1026" max="1026" width="12.7109375" style="446" customWidth="1"/>
    <col min="1027" max="1027" width="47.42578125" style="446" customWidth="1"/>
    <col min="1028" max="1028" width="5.5703125" style="446" customWidth="1"/>
    <col min="1029" max="1030" width="3.7109375" style="446" customWidth="1"/>
    <col min="1031" max="1031" width="22" style="446" customWidth="1"/>
    <col min="1032" max="1032" width="5.5703125" style="446" customWidth="1"/>
    <col min="1033" max="1034" width="3.7109375" style="446" customWidth="1"/>
    <col min="1035" max="1035" width="22" style="446" customWidth="1"/>
    <col min="1036" max="1036" width="5.5703125" style="446" customWidth="1"/>
    <col min="1037" max="1038" width="3.7109375" style="446" customWidth="1"/>
    <col min="1039" max="1039" width="22" style="446" customWidth="1"/>
    <col min="1040" max="1041" width="15.7109375" style="446"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049" width="10.5703125" style="446"/>
    <col min="1050" max="1050" width="13.42578125" style="446" customWidth="1"/>
    <col min="1051" max="1270" width="10.5703125" style="446"/>
    <col min="1271" max="1278" width="0" style="446" hidden="1" customWidth="1"/>
    <col min="1279" max="1281" width="3.7109375" style="446" customWidth="1"/>
    <col min="1282" max="1282" width="12.7109375" style="446" customWidth="1"/>
    <col min="1283" max="1283" width="47.42578125" style="446" customWidth="1"/>
    <col min="1284" max="1284" width="5.5703125" style="446" customWidth="1"/>
    <col min="1285" max="1286" width="3.7109375" style="446" customWidth="1"/>
    <col min="1287" max="1287" width="22" style="446" customWidth="1"/>
    <col min="1288" max="1288" width="5.5703125" style="446" customWidth="1"/>
    <col min="1289" max="1290" width="3.7109375" style="446" customWidth="1"/>
    <col min="1291" max="1291" width="22" style="446" customWidth="1"/>
    <col min="1292" max="1292" width="5.5703125" style="446" customWidth="1"/>
    <col min="1293" max="1294" width="3.7109375" style="446" customWidth="1"/>
    <col min="1295" max="1295" width="22" style="446" customWidth="1"/>
    <col min="1296" max="1297" width="15.7109375" style="446"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305" width="10.5703125" style="446"/>
    <col min="1306" max="1306" width="13.42578125" style="446" customWidth="1"/>
    <col min="1307" max="1526" width="10.5703125" style="446"/>
    <col min="1527" max="1534" width="0" style="446" hidden="1" customWidth="1"/>
    <col min="1535" max="1537" width="3.7109375" style="446" customWidth="1"/>
    <col min="1538" max="1538" width="12.7109375" style="446" customWidth="1"/>
    <col min="1539" max="1539" width="47.42578125" style="446" customWidth="1"/>
    <col min="1540" max="1540" width="5.5703125" style="446" customWidth="1"/>
    <col min="1541" max="1542" width="3.7109375" style="446" customWidth="1"/>
    <col min="1543" max="1543" width="22" style="446" customWidth="1"/>
    <col min="1544" max="1544" width="5.5703125" style="446" customWidth="1"/>
    <col min="1545" max="1546" width="3.7109375" style="446" customWidth="1"/>
    <col min="1547" max="1547" width="22" style="446" customWidth="1"/>
    <col min="1548" max="1548" width="5.5703125" style="446" customWidth="1"/>
    <col min="1549" max="1550" width="3.7109375" style="446" customWidth="1"/>
    <col min="1551" max="1551" width="22" style="446" customWidth="1"/>
    <col min="1552" max="1553" width="15.7109375" style="446"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561" width="10.5703125" style="446"/>
    <col min="1562" max="1562" width="13.42578125" style="446" customWidth="1"/>
    <col min="1563" max="1782" width="10.5703125" style="446"/>
    <col min="1783" max="1790" width="0" style="446" hidden="1" customWidth="1"/>
    <col min="1791" max="1793" width="3.7109375" style="446" customWidth="1"/>
    <col min="1794" max="1794" width="12.7109375" style="446" customWidth="1"/>
    <col min="1795" max="1795" width="47.42578125" style="446" customWidth="1"/>
    <col min="1796" max="1796" width="5.5703125" style="446" customWidth="1"/>
    <col min="1797" max="1798" width="3.7109375" style="446" customWidth="1"/>
    <col min="1799" max="1799" width="22" style="446" customWidth="1"/>
    <col min="1800" max="1800" width="5.5703125" style="446" customWidth="1"/>
    <col min="1801" max="1802" width="3.7109375" style="446" customWidth="1"/>
    <col min="1803" max="1803" width="22" style="446" customWidth="1"/>
    <col min="1804" max="1804" width="5.5703125" style="446" customWidth="1"/>
    <col min="1805" max="1806" width="3.7109375" style="446" customWidth="1"/>
    <col min="1807" max="1807" width="22" style="446" customWidth="1"/>
    <col min="1808" max="1809" width="15.7109375" style="446"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1817" width="10.5703125" style="446"/>
    <col min="1818" max="1818" width="13.42578125" style="446" customWidth="1"/>
    <col min="1819" max="2038" width="10.5703125" style="446"/>
    <col min="2039" max="2046" width="0" style="446" hidden="1" customWidth="1"/>
    <col min="2047" max="2049" width="3.7109375" style="446" customWidth="1"/>
    <col min="2050" max="2050" width="12.7109375" style="446" customWidth="1"/>
    <col min="2051" max="2051" width="47.42578125" style="446" customWidth="1"/>
    <col min="2052" max="2052" width="5.5703125" style="446" customWidth="1"/>
    <col min="2053" max="2054" width="3.7109375" style="446" customWidth="1"/>
    <col min="2055" max="2055" width="22" style="446" customWidth="1"/>
    <col min="2056" max="2056" width="5.5703125" style="446" customWidth="1"/>
    <col min="2057" max="2058" width="3.7109375" style="446" customWidth="1"/>
    <col min="2059" max="2059" width="22" style="446" customWidth="1"/>
    <col min="2060" max="2060" width="5.5703125" style="446" customWidth="1"/>
    <col min="2061" max="2062" width="3.7109375" style="446" customWidth="1"/>
    <col min="2063" max="2063" width="22" style="446" customWidth="1"/>
    <col min="2064" max="2065" width="15.7109375" style="446"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073" width="10.5703125" style="446"/>
    <col min="2074" max="2074" width="13.42578125" style="446" customWidth="1"/>
    <col min="2075" max="2294" width="10.5703125" style="446"/>
    <col min="2295" max="2302" width="0" style="446" hidden="1" customWidth="1"/>
    <col min="2303" max="2305" width="3.7109375" style="446" customWidth="1"/>
    <col min="2306" max="2306" width="12.7109375" style="446" customWidth="1"/>
    <col min="2307" max="2307" width="47.42578125" style="446" customWidth="1"/>
    <col min="2308" max="2308" width="5.5703125" style="446" customWidth="1"/>
    <col min="2309" max="2310" width="3.7109375" style="446" customWidth="1"/>
    <col min="2311" max="2311" width="22" style="446" customWidth="1"/>
    <col min="2312" max="2312" width="5.5703125" style="446" customWidth="1"/>
    <col min="2313" max="2314" width="3.7109375" style="446" customWidth="1"/>
    <col min="2315" max="2315" width="22" style="446" customWidth="1"/>
    <col min="2316" max="2316" width="5.5703125" style="446" customWidth="1"/>
    <col min="2317" max="2318" width="3.7109375" style="446" customWidth="1"/>
    <col min="2319" max="2319" width="22" style="446" customWidth="1"/>
    <col min="2320" max="2321" width="15.7109375" style="446"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329" width="10.5703125" style="446"/>
    <col min="2330" max="2330" width="13.42578125" style="446" customWidth="1"/>
    <col min="2331" max="2550" width="10.5703125" style="446"/>
    <col min="2551" max="2558" width="0" style="446" hidden="1" customWidth="1"/>
    <col min="2559" max="2561" width="3.7109375" style="446" customWidth="1"/>
    <col min="2562" max="2562" width="12.7109375" style="446" customWidth="1"/>
    <col min="2563" max="2563" width="47.42578125" style="446" customWidth="1"/>
    <col min="2564" max="2564" width="5.5703125" style="446" customWidth="1"/>
    <col min="2565" max="2566" width="3.7109375" style="446" customWidth="1"/>
    <col min="2567" max="2567" width="22" style="446" customWidth="1"/>
    <col min="2568" max="2568" width="5.5703125" style="446" customWidth="1"/>
    <col min="2569" max="2570" width="3.7109375" style="446" customWidth="1"/>
    <col min="2571" max="2571" width="22" style="446" customWidth="1"/>
    <col min="2572" max="2572" width="5.5703125" style="446" customWidth="1"/>
    <col min="2573" max="2574" width="3.7109375" style="446" customWidth="1"/>
    <col min="2575" max="2575" width="22" style="446" customWidth="1"/>
    <col min="2576" max="2577" width="15.7109375" style="446"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585" width="10.5703125" style="446"/>
    <col min="2586" max="2586" width="13.42578125" style="446" customWidth="1"/>
    <col min="2587" max="2806" width="10.5703125" style="446"/>
    <col min="2807" max="2814" width="0" style="446" hidden="1" customWidth="1"/>
    <col min="2815" max="2817" width="3.7109375" style="446" customWidth="1"/>
    <col min="2818" max="2818" width="12.7109375" style="446" customWidth="1"/>
    <col min="2819" max="2819" width="47.42578125" style="446" customWidth="1"/>
    <col min="2820" max="2820" width="5.5703125" style="446" customWidth="1"/>
    <col min="2821" max="2822" width="3.7109375" style="446" customWidth="1"/>
    <col min="2823" max="2823" width="22" style="446" customWidth="1"/>
    <col min="2824" max="2824" width="5.5703125" style="446" customWidth="1"/>
    <col min="2825" max="2826" width="3.7109375" style="446" customWidth="1"/>
    <col min="2827" max="2827" width="22" style="446" customWidth="1"/>
    <col min="2828" max="2828" width="5.5703125" style="446" customWidth="1"/>
    <col min="2829" max="2830" width="3.7109375" style="446" customWidth="1"/>
    <col min="2831" max="2831" width="22" style="446" customWidth="1"/>
    <col min="2832" max="2833" width="15.7109375" style="446"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2841" width="10.5703125" style="446"/>
    <col min="2842" max="2842" width="13.42578125" style="446" customWidth="1"/>
    <col min="2843" max="3062" width="10.5703125" style="446"/>
    <col min="3063" max="3070" width="0" style="446" hidden="1" customWidth="1"/>
    <col min="3071" max="3073" width="3.7109375" style="446" customWidth="1"/>
    <col min="3074" max="3074" width="12.7109375" style="446" customWidth="1"/>
    <col min="3075" max="3075" width="47.42578125" style="446" customWidth="1"/>
    <col min="3076" max="3076" width="5.5703125" style="446" customWidth="1"/>
    <col min="3077" max="3078" width="3.7109375" style="446" customWidth="1"/>
    <col min="3079" max="3079" width="22" style="446" customWidth="1"/>
    <col min="3080" max="3080" width="5.5703125" style="446" customWidth="1"/>
    <col min="3081" max="3082" width="3.7109375" style="446" customWidth="1"/>
    <col min="3083" max="3083" width="22" style="446" customWidth="1"/>
    <col min="3084" max="3084" width="5.5703125" style="446" customWidth="1"/>
    <col min="3085" max="3086" width="3.7109375" style="446" customWidth="1"/>
    <col min="3087" max="3087" width="22" style="446" customWidth="1"/>
    <col min="3088" max="3089" width="15.7109375" style="446"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097" width="10.5703125" style="446"/>
    <col min="3098" max="3098" width="13.42578125" style="446" customWidth="1"/>
    <col min="3099" max="3318" width="10.5703125" style="446"/>
    <col min="3319" max="3326" width="0" style="446" hidden="1" customWidth="1"/>
    <col min="3327" max="3329" width="3.7109375" style="446" customWidth="1"/>
    <col min="3330" max="3330" width="12.7109375" style="446" customWidth="1"/>
    <col min="3331" max="3331" width="47.42578125" style="446" customWidth="1"/>
    <col min="3332" max="3332" width="5.5703125" style="446" customWidth="1"/>
    <col min="3333" max="3334" width="3.7109375" style="446" customWidth="1"/>
    <col min="3335" max="3335" width="22" style="446" customWidth="1"/>
    <col min="3336" max="3336" width="5.5703125" style="446" customWidth="1"/>
    <col min="3337" max="3338" width="3.7109375" style="446" customWidth="1"/>
    <col min="3339" max="3339" width="22" style="446" customWidth="1"/>
    <col min="3340" max="3340" width="5.5703125" style="446" customWidth="1"/>
    <col min="3341" max="3342" width="3.7109375" style="446" customWidth="1"/>
    <col min="3343" max="3343" width="22" style="446" customWidth="1"/>
    <col min="3344" max="3345" width="15.7109375" style="446"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353" width="10.5703125" style="446"/>
    <col min="3354" max="3354" width="13.42578125" style="446" customWidth="1"/>
    <col min="3355" max="3574" width="10.5703125" style="446"/>
    <col min="3575" max="3582" width="0" style="446" hidden="1" customWidth="1"/>
    <col min="3583" max="3585" width="3.7109375" style="446" customWidth="1"/>
    <col min="3586" max="3586" width="12.7109375" style="446" customWidth="1"/>
    <col min="3587" max="3587" width="47.42578125" style="446" customWidth="1"/>
    <col min="3588" max="3588" width="5.5703125" style="446" customWidth="1"/>
    <col min="3589" max="3590" width="3.7109375" style="446" customWidth="1"/>
    <col min="3591" max="3591" width="22" style="446" customWidth="1"/>
    <col min="3592" max="3592" width="5.5703125" style="446" customWidth="1"/>
    <col min="3593" max="3594" width="3.7109375" style="446" customWidth="1"/>
    <col min="3595" max="3595" width="22" style="446" customWidth="1"/>
    <col min="3596" max="3596" width="5.5703125" style="446" customWidth="1"/>
    <col min="3597" max="3598" width="3.7109375" style="446" customWidth="1"/>
    <col min="3599" max="3599" width="22" style="446" customWidth="1"/>
    <col min="3600" max="3601" width="15.7109375" style="446"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609" width="10.5703125" style="446"/>
    <col min="3610" max="3610" width="13.42578125" style="446" customWidth="1"/>
    <col min="3611" max="3830" width="10.5703125" style="446"/>
    <col min="3831" max="3838" width="0" style="446" hidden="1" customWidth="1"/>
    <col min="3839" max="3841" width="3.7109375" style="446" customWidth="1"/>
    <col min="3842" max="3842" width="12.7109375" style="446" customWidth="1"/>
    <col min="3843" max="3843" width="47.42578125" style="446" customWidth="1"/>
    <col min="3844" max="3844" width="5.5703125" style="446" customWidth="1"/>
    <col min="3845" max="3846" width="3.7109375" style="446" customWidth="1"/>
    <col min="3847" max="3847" width="22" style="446" customWidth="1"/>
    <col min="3848" max="3848" width="5.5703125" style="446" customWidth="1"/>
    <col min="3849" max="3850" width="3.7109375" style="446" customWidth="1"/>
    <col min="3851" max="3851" width="22" style="446" customWidth="1"/>
    <col min="3852" max="3852" width="5.5703125" style="446" customWidth="1"/>
    <col min="3853" max="3854" width="3.7109375" style="446" customWidth="1"/>
    <col min="3855" max="3855" width="22" style="446" customWidth="1"/>
    <col min="3856" max="3857" width="15.7109375" style="446"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3865" width="10.5703125" style="446"/>
    <col min="3866" max="3866" width="13.42578125" style="446" customWidth="1"/>
    <col min="3867" max="4086" width="10.5703125" style="446"/>
    <col min="4087" max="4094" width="0" style="446" hidden="1" customWidth="1"/>
    <col min="4095" max="4097" width="3.7109375" style="446" customWidth="1"/>
    <col min="4098" max="4098" width="12.7109375" style="446" customWidth="1"/>
    <col min="4099" max="4099" width="47.42578125" style="446" customWidth="1"/>
    <col min="4100" max="4100" width="5.5703125" style="446" customWidth="1"/>
    <col min="4101" max="4102" width="3.7109375" style="446" customWidth="1"/>
    <col min="4103" max="4103" width="22" style="446" customWidth="1"/>
    <col min="4104" max="4104" width="5.5703125" style="446" customWidth="1"/>
    <col min="4105" max="4106" width="3.7109375" style="446" customWidth="1"/>
    <col min="4107" max="4107" width="22" style="446" customWidth="1"/>
    <col min="4108" max="4108" width="5.5703125" style="446" customWidth="1"/>
    <col min="4109" max="4110" width="3.7109375" style="446" customWidth="1"/>
    <col min="4111" max="4111" width="22" style="446" customWidth="1"/>
    <col min="4112" max="4113" width="15.7109375" style="446"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121" width="10.5703125" style="446"/>
    <col min="4122" max="4122" width="13.42578125" style="446" customWidth="1"/>
    <col min="4123" max="4342" width="10.5703125" style="446"/>
    <col min="4343" max="4350" width="0" style="446" hidden="1" customWidth="1"/>
    <col min="4351" max="4353" width="3.7109375" style="446" customWidth="1"/>
    <col min="4354" max="4354" width="12.7109375" style="446" customWidth="1"/>
    <col min="4355" max="4355" width="47.42578125" style="446" customWidth="1"/>
    <col min="4356" max="4356" width="5.5703125" style="446" customWidth="1"/>
    <col min="4357" max="4358" width="3.7109375" style="446" customWidth="1"/>
    <col min="4359" max="4359" width="22" style="446" customWidth="1"/>
    <col min="4360" max="4360" width="5.5703125" style="446" customWidth="1"/>
    <col min="4361" max="4362" width="3.7109375" style="446" customWidth="1"/>
    <col min="4363" max="4363" width="22" style="446" customWidth="1"/>
    <col min="4364" max="4364" width="5.5703125" style="446" customWidth="1"/>
    <col min="4365" max="4366" width="3.7109375" style="446" customWidth="1"/>
    <col min="4367" max="4367" width="22" style="446" customWidth="1"/>
    <col min="4368" max="4369" width="15.7109375" style="446"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377" width="10.5703125" style="446"/>
    <col min="4378" max="4378" width="13.42578125" style="446" customWidth="1"/>
    <col min="4379" max="4598" width="10.5703125" style="446"/>
    <col min="4599" max="4606" width="0" style="446" hidden="1" customWidth="1"/>
    <col min="4607" max="4609" width="3.7109375" style="446" customWidth="1"/>
    <col min="4610" max="4610" width="12.7109375" style="446" customWidth="1"/>
    <col min="4611" max="4611" width="47.42578125" style="446" customWidth="1"/>
    <col min="4612" max="4612" width="5.5703125" style="446" customWidth="1"/>
    <col min="4613" max="4614" width="3.7109375" style="446" customWidth="1"/>
    <col min="4615" max="4615" width="22" style="446" customWidth="1"/>
    <col min="4616" max="4616" width="5.5703125" style="446" customWidth="1"/>
    <col min="4617" max="4618" width="3.7109375" style="446" customWidth="1"/>
    <col min="4619" max="4619" width="22" style="446" customWidth="1"/>
    <col min="4620" max="4620" width="5.5703125" style="446" customWidth="1"/>
    <col min="4621" max="4622" width="3.7109375" style="446" customWidth="1"/>
    <col min="4623" max="4623" width="22" style="446" customWidth="1"/>
    <col min="4624" max="4625" width="15.7109375" style="446"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633" width="10.5703125" style="446"/>
    <col min="4634" max="4634" width="13.42578125" style="446" customWidth="1"/>
    <col min="4635" max="4854" width="10.5703125" style="446"/>
    <col min="4855" max="4862" width="0" style="446" hidden="1" customWidth="1"/>
    <col min="4863" max="4865" width="3.7109375" style="446" customWidth="1"/>
    <col min="4866" max="4866" width="12.7109375" style="446" customWidth="1"/>
    <col min="4867" max="4867" width="47.42578125" style="446" customWidth="1"/>
    <col min="4868" max="4868" width="5.5703125" style="446" customWidth="1"/>
    <col min="4869" max="4870" width="3.7109375" style="446" customWidth="1"/>
    <col min="4871" max="4871" width="22" style="446" customWidth="1"/>
    <col min="4872" max="4872" width="5.5703125" style="446" customWidth="1"/>
    <col min="4873" max="4874" width="3.7109375" style="446" customWidth="1"/>
    <col min="4875" max="4875" width="22" style="446" customWidth="1"/>
    <col min="4876" max="4876" width="5.5703125" style="446" customWidth="1"/>
    <col min="4877" max="4878" width="3.7109375" style="446" customWidth="1"/>
    <col min="4879" max="4879" width="22" style="446" customWidth="1"/>
    <col min="4880" max="4881" width="15.7109375" style="446"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4889" width="10.5703125" style="446"/>
    <col min="4890" max="4890" width="13.42578125" style="446" customWidth="1"/>
    <col min="4891" max="5110" width="10.5703125" style="446"/>
    <col min="5111" max="5118" width="0" style="446" hidden="1" customWidth="1"/>
    <col min="5119" max="5121" width="3.7109375" style="446" customWidth="1"/>
    <col min="5122" max="5122" width="12.7109375" style="446" customWidth="1"/>
    <col min="5123" max="5123" width="47.42578125" style="446" customWidth="1"/>
    <col min="5124" max="5124" width="5.5703125" style="446" customWidth="1"/>
    <col min="5125" max="5126" width="3.7109375" style="446" customWidth="1"/>
    <col min="5127" max="5127" width="22" style="446" customWidth="1"/>
    <col min="5128" max="5128" width="5.5703125" style="446" customWidth="1"/>
    <col min="5129" max="5130" width="3.7109375" style="446" customWidth="1"/>
    <col min="5131" max="5131" width="22" style="446" customWidth="1"/>
    <col min="5132" max="5132" width="5.5703125" style="446" customWidth="1"/>
    <col min="5133" max="5134" width="3.7109375" style="446" customWidth="1"/>
    <col min="5135" max="5135" width="22" style="446" customWidth="1"/>
    <col min="5136" max="5137" width="15.7109375" style="446"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145" width="10.5703125" style="446"/>
    <col min="5146" max="5146" width="13.42578125" style="446" customWidth="1"/>
    <col min="5147" max="5366" width="10.5703125" style="446"/>
    <col min="5367" max="5374" width="0" style="446" hidden="1" customWidth="1"/>
    <col min="5375" max="5377" width="3.7109375" style="446" customWidth="1"/>
    <col min="5378" max="5378" width="12.7109375" style="446" customWidth="1"/>
    <col min="5379" max="5379" width="47.42578125" style="446" customWidth="1"/>
    <col min="5380" max="5380" width="5.5703125" style="446" customWidth="1"/>
    <col min="5381" max="5382" width="3.7109375" style="446" customWidth="1"/>
    <col min="5383" max="5383" width="22" style="446" customWidth="1"/>
    <col min="5384" max="5384" width="5.5703125" style="446" customWidth="1"/>
    <col min="5385" max="5386" width="3.7109375" style="446" customWidth="1"/>
    <col min="5387" max="5387" width="22" style="446" customWidth="1"/>
    <col min="5388" max="5388" width="5.5703125" style="446" customWidth="1"/>
    <col min="5389" max="5390" width="3.7109375" style="446" customWidth="1"/>
    <col min="5391" max="5391" width="22" style="446" customWidth="1"/>
    <col min="5392" max="5393" width="15.7109375" style="446"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401" width="10.5703125" style="446"/>
    <col min="5402" max="5402" width="13.42578125" style="446" customWidth="1"/>
    <col min="5403" max="5622" width="10.5703125" style="446"/>
    <col min="5623" max="5630" width="0" style="446" hidden="1" customWidth="1"/>
    <col min="5631" max="5633" width="3.7109375" style="446" customWidth="1"/>
    <col min="5634" max="5634" width="12.7109375" style="446" customWidth="1"/>
    <col min="5635" max="5635" width="47.42578125" style="446" customWidth="1"/>
    <col min="5636" max="5636" width="5.5703125" style="446" customWidth="1"/>
    <col min="5637" max="5638" width="3.7109375" style="446" customWidth="1"/>
    <col min="5639" max="5639" width="22" style="446" customWidth="1"/>
    <col min="5640" max="5640" width="5.5703125" style="446" customWidth="1"/>
    <col min="5641" max="5642" width="3.7109375" style="446" customWidth="1"/>
    <col min="5643" max="5643" width="22" style="446" customWidth="1"/>
    <col min="5644" max="5644" width="5.5703125" style="446" customWidth="1"/>
    <col min="5645" max="5646" width="3.7109375" style="446" customWidth="1"/>
    <col min="5647" max="5647" width="22" style="446" customWidth="1"/>
    <col min="5648" max="5649" width="15.7109375" style="446"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657" width="10.5703125" style="446"/>
    <col min="5658" max="5658" width="13.42578125" style="446" customWidth="1"/>
    <col min="5659" max="5878" width="10.5703125" style="446"/>
    <col min="5879" max="5886" width="0" style="446" hidden="1" customWidth="1"/>
    <col min="5887" max="5889" width="3.7109375" style="446" customWidth="1"/>
    <col min="5890" max="5890" width="12.7109375" style="446" customWidth="1"/>
    <col min="5891" max="5891" width="47.42578125" style="446" customWidth="1"/>
    <col min="5892" max="5892" width="5.5703125" style="446" customWidth="1"/>
    <col min="5893" max="5894" width="3.7109375" style="446" customWidth="1"/>
    <col min="5895" max="5895" width="22" style="446" customWidth="1"/>
    <col min="5896" max="5896" width="5.5703125" style="446" customWidth="1"/>
    <col min="5897" max="5898" width="3.7109375" style="446" customWidth="1"/>
    <col min="5899" max="5899" width="22" style="446" customWidth="1"/>
    <col min="5900" max="5900" width="5.5703125" style="446" customWidth="1"/>
    <col min="5901" max="5902" width="3.7109375" style="446" customWidth="1"/>
    <col min="5903" max="5903" width="22" style="446" customWidth="1"/>
    <col min="5904" max="5905" width="15.7109375" style="446"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5913" width="10.5703125" style="446"/>
    <col min="5914" max="5914" width="13.42578125" style="446" customWidth="1"/>
    <col min="5915" max="6134" width="10.5703125" style="446"/>
    <col min="6135" max="6142" width="0" style="446" hidden="1" customWidth="1"/>
    <col min="6143" max="6145" width="3.7109375" style="446" customWidth="1"/>
    <col min="6146" max="6146" width="12.7109375" style="446" customWidth="1"/>
    <col min="6147" max="6147" width="47.42578125" style="446" customWidth="1"/>
    <col min="6148" max="6148" width="5.5703125" style="446" customWidth="1"/>
    <col min="6149" max="6150" width="3.7109375" style="446" customWidth="1"/>
    <col min="6151" max="6151" width="22" style="446" customWidth="1"/>
    <col min="6152" max="6152" width="5.5703125" style="446" customWidth="1"/>
    <col min="6153" max="6154" width="3.7109375" style="446" customWidth="1"/>
    <col min="6155" max="6155" width="22" style="446" customWidth="1"/>
    <col min="6156" max="6156" width="5.5703125" style="446" customWidth="1"/>
    <col min="6157" max="6158" width="3.7109375" style="446" customWidth="1"/>
    <col min="6159" max="6159" width="22" style="446" customWidth="1"/>
    <col min="6160" max="6161" width="15.7109375" style="446"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169" width="10.5703125" style="446"/>
    <col min="6170" max="6170" width="13.42578125" style="446" customWidth="1"/>
    <col min="6171" max="6390" width="10.5703125" style="446"/>
    <col min="6391" max="6398" width="0" style="446" hidden="1" customWidth="1"/>
    <col min="6399" max="6401" width="3.7109375" style="446" customWidth="1"/>
    <col min="6402" max="6402" width="12.7109375" style="446" customWidth="1"/>
    <col min="6403" max="6403" width="47.42578125" style="446" customWidth="1"/>
    <col min="6404" max="6404" width="5.5703125" style="446" customWidth="1"/>
    <col min="6405" max="6406" width="3.7109375" style="446" customWidth="1"/>
    <col min="6407" max="6407" width="22" style="446" customWidth="1"/>
    <col min="6408" max="6408" width="5.5703125" style="446" customWidth="1"/>
    <col min="6409" max="6410" width="3.7109375" style="446" customWidth="1"/>
    <col min="6411" max="6411" width="22" style="446" customWidth="1"/>
    <col min="6412" max="6412" width="5.5703125" style="446" customWidth="1"/>
    <col min="6413" max="6414" width="3.7109375" style="446" customWidth="1"/>
    <col min="6415" max="6415" width="22" style="446" customWidth="1"/>
    <col min="6416" max="6417" width="15.7109375" style="446"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425" width="10.5703125" style="446"/>
    <col min="6426" max="6426" width="13.42578125" style="446" customWidth="1"/>
    <col min="6427" max="6646" width="10.5703125" style="446"/>
    <col min="6647" max="6654" width="0" style="446" hidden="1" customWidth="1"/>
    <col min="6655" max="6657" width="3.7109375" style="446" customWidth="1"/>
    <col min="6658" max="6658" width="12.7109375" style="446" customWidth="1"/>
    <col min="6659" max="6659" width="47.42578125" style="446" customWidth="1"/>
    <col min="6660" max="6660" width="5.5703125" style="446" customWidth="1"/>
    <col min="6661" max="6662" width="3.7109375" style="446" customWidth="1"/>
    <col min="6663" max="6663" width="22" style="446" customWidth="1"/>
    <col min="6664" max="6664" width="5.5703125" style="446" customWidth="1"/>
    <col min="6665" max="6666" width="3.7109375" style="446" customWidth="1"/>
    <col min="6667" max="6667" width="22" style="446" customWidth="1"/>
    <col min="6668" max="6668" width="5.5703125" style="446" customWidth="1"/>
    <col min="6669" max="6670" width="3.7109375" style="446" customWidth="1"/>
    <col min="6671" max="6671" width="22" style="446" customWidth="1"/>
    <col min="6672" max="6673" width="15.7109375" style="446"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681" width="10.5703125" style="446"/>
    <col min="6682" max="6682" width="13.42578125" style="446" customWidth="1"/>
    <col min="6683" max="6902" width="10.5703125" style="446"/>
    <col min="6903" max="6910" width="0" style="446" hidden="1" customWidth="1"/>
    <col min="6911" max="6913" width="3.7109375" style="446" customWidth="1"/>
    <col min="6914" max="6914" width="12.7109375" style="446" customWidth="1"/>
    <col min="6915" max="6915" width="47.42578125" style="446" customWidth="1"/>
    <col min="6916" max="6916" width="5.5703125" style="446" customWidth="1"/>
    <col min="6917" max="6918" width="3.7109375" style="446" customWidth="1"/>
    <col min="6919" max="6919" width="22" style="446" customWidth="1"/>
    <col min="6920" max="6920" width="5.5703125" style="446" customWidth="1"/>
    <col min="6921" max="6922" width="3.7109375" style="446" customWidth="1"/>
    <col min="6923" max="6923" width="22" style="446" customWidth="1"/>
    <col min="6924" max="6924" width="5.5703125" style="446" customWidth="1"/>
    <col min="6925" max="6926" width="3.7109375" style="446" customWidth="1"/>
    <col min="6927" max="6927" width="22" style="446" customWidth="1"/>
    <col min="6928" max="6929" width="15.7109375" style="446"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6937" width="10.5703125" style="446"/>
    <col min="6938" max="6938" width="13.42578125" style="446" customWidth="1"/>
    <col min="6939" max="7158" width="10.5703125" style="446"/>
    <col min="7159" max="7166" width="0" style="446" hidden="1" customWidth="1"/>
    <col min="7167" max="7169" width="3.7109375" style="446" customWidth="1"/>
    <col min="7170" max="7170" width="12.7109375" style="446" customWidth="1"/>
    <col min="7171" max="7171" width="47.42578125" style="446" customWidth="1"/>
    <col min="7172" max="7172" width="5.5703125" style="446" customWidth="1"/>
    <col min="7173" max="7174" width="3.7109375" style="446" customWidth="1"/>
    <col min="7175" max="7175" width="22" style="446" customWidth="1"/>
    <col min="7176" max="7176" width="5.5703125" style="446" customWidth="1"/>
    <col min="7177" max="7178" width="3.7109375" style="446" customWidth="1"/>
    <col min="7179" max="7179" width="22" style="446" customWidth="1"/>
    <col min="7180" max="7180" width="5.5703125" style="446" customWidth="1"/>
    <col min="7181" max="7182" width="3.7109375" style="446" customWidth="1"/>
    <col min="7183" max="7183" width="22" style="446" customWidth="1"/>
    <col min="7184" max="7185" width="15.7109375" style="446"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193" width="10.5703125" style="446"/>
    <col min="7194" max="7194" width="13.42578125" style="446" customWidth="1"/>
    <col min="7195" max="7414" width="10.5703125" style="446"/>
    <col min="7415" max="7422" width="0" style="446" hidden="1" customWidth="1"/>
    <col min="7423" max="7425" width="3.7109375" style="446" customWidth="1"/>
    <col min="7426" max="7426" width="12.7109375" style="446" customWidth="1"/>
    <col min="7427" max="7427" width="47.42578125" style="446" customWidth="1"/>
    <col min="7428" max="7428" width="5.5703125" style="446" customWidth="1"/>
    <col min="7429" max="7430" width="3.7109375" style="446" customWidth="1"/>
    <col min="7431" max="7431" width="22" style="446" customWidth="1"/>
    <col min="7432" max="7432" width="5.5703125" style="446" customWidth="1"/>
    <col min="7433" max="7434" width="3.7109375" style="446" customWidth="1"/>
    <col min="7435" max="7435" width="22" style="446" customWidth="1"/>
    <col min="7436" max="7436" width="5.5703125" style="446" customWidth="1"/>
    <col min="7437" max="7438" width="3.7109375" style="446" customWidth="1"/>
    <col min="7439" max="7439" width="22" style="446" customWidth="1"/>
    <col min="7440" max="7441" width="15.7109375" style="446"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449" width="10.5703125" style="446"/>
    <col min="7450" max="7450" width="13.42578125" style="446" customWidth="1"/>
    <col min="7451" max="7670" width="10.5703125" style="446"/>
    <col min="7671" max="7678" width="0" style="446" hidden="1" customWidth="1"/>
    <col min="7679" max="7681" width="3.7109375" style="446" customWidth="1"/>
    <col min="7682" max="7682" width="12.7109375" style="446" customWidth="1"/>
    <col min="7683" max="7683" width="47.42578125" style="446" customWidth="1"/>
    <col min="7684" max="7684" width="5.5703125" style="446" customWidth="1"/>
    <col min="7685" max="7686" width="3.7109375" style="446" customWidth="1"/>
    <col min="7687" max="7687" width="22" style="446" customWidth="1"/>
    <col min="7688" max="7688" width="5.5703125" style="446" customWidth="1"/>
    <col min="7689" max="7690" width="3.7109375" style="446" customWidth="1"/>
    <col min="7691" max="7691" width="22" style="446" customWidth="1"/>
    <col min="7692" max="7692" width="5.5703125" style="446" customWidth="1"/>
    <col min="7693" max="7694" width="3.7109375" style="446" customWidth="1"/>
    <col min="7695" max="7695" width="22" style="446" customWidth="1"/>
    <col min="7696" max="7697" width="15.7109375" style="446"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705" width="10.5703125" style="446"/>
    <col min="7706" max="7706" width="13.42578125" style="446" customWidth="1"/>
    <col min="7707" max="7926" width="10.5703125" style="446"/>
    <col min="7927" max="7934" width="0" style="446" hidden="1" customWidth="1"/>
    <col min="7935" max="7937" width="3.7109375" style="446" customWidth="1"/>
    <col min="7938" max="7938" width="12.7109375" style="446" customWidth="1"/>
    <col min="7939" max="7939" width="47.42578125" style="446" customWidth="1"/>
    <col min="7940" max="7940" width="5.5703125" style="446" customWidth="1"/>
    <col min="7941" max="7942" width="3.7109375" style="446" customWidth="1"/>
    <col min="7943" max="7943" width="22" style="446" customWidth="1"/>
    <col min="7944" max="7944" width="5.5703125" style="446" customWidth="1"/>
    <col min="7945" max="7946" width="3.7109375" style="446" customWidth="1"/>
    <col min="7947" max="7947" width="22" style="446" customWidth="1"/>
    <col min="7948" max="7948" width="5.5703125" style="446" customWidth="1"/>
    <col min="7949" max="7950" width="3.7109375" style="446" customWidth="1"/>
    <col min="7951" max="7951" width="22" style="446" customWidth="1"/>
    <col min="7952" max="7953" width="15.7109375" style="446"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7961" width="10.5703125" style="446"/>
    <col min="7962" max="7962" width="13.42578125" style="446" customWidth="1"/>
    <col min="7963" max="8182" width="10.5703125" style="446"/>
    <col min="8183" max="8190" width="0" style="446" hidden="1" customWidth="1"/>
    <col min="8191" max="8193" width="3.7109375" style="446" customWidth="1"/>
    <col min="8194" max="8194" width="12.7109375" style="446" customWidth="1"/>
    <col min="8195" max="8195" width="47.42578125" style="446" customWidth="1"/>
    <col min="8196" max="8196" width="5.5703125" style="446" customWidth="1"/>
    <col min="8197" max="8198" width="3.7109375" style="446" customWidth="1"/>
    <col min="8199" max="8199" width="22" style="446" customWidth="1"/>
    <col min="8200" max="8200" width="5.5703125" style="446" customWidth="1"/>
    <col min="8201" max="8202" width="3.7109375" style="446" customWidth="1"/>
    <col min="8203" max="8203" width="22" style="446" customWidth="1"/>
    <col min="8204" max="8204" width="5.5703125" style="446" customWidth="1"/>
    <col min="8205" max="8206" width="3.7109375" style="446" customWidth="1"/>
    <col min="8207" max="8207" width="22" style="446" customWidth="1"/>
    <col min="8208" max="8209" width="15.7109375" style="446"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217" width="10.5703125" style="446"/>
    <col min="8218" max="8218" width="13.42578125" style="446" customWidth="1"/>
    <col min="8219" max="8438" width="10.5703125" style="446"/>
    <col min="8439" max="8446" width="0" style="446" hidden="1" customWidth="1"/>
    <col min="8447" max="8449" width="3.7109375" style="446" customWidth="1"/>
    <col min="8450" max="8450" width="12.7109375" style="446" customWidth="1"/>
    <col min="8451" max="8451" width="47.42578125" style="446" customWidth="1"/>
    <col min="8452" max="8452" width="5.5703125" style="446" customWidth="1"/>
    <col min="8453" max="8454" width="3.7109375" style="446" customWidth="1"/>
    <col min="8455" max="8455" width="22" style="446" customWidth="1"/>
    <col min="8456" max="8456" width="5.5703125" style="446" customWidth="1"/>
    <col min="8457" max="8458" width="3.7109375" style="446" customWidth="1"/>
    <col min="8459" max="8459" width="22" style="446" customWidth="1"/>
    <col min="8460" max="8460" width="5.5703125" style="446" customWidth="1"/>
    <col min="8461" max="8462" width="3.7109375" style="446" customWidth="1"/>
    <col min="8463" max="8463" width="22" style="446" customWidth="1"/>
    <col min="8464" max="8465" width="15.7109375" style="446"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473" width="10.5703125" style="446"/>
    <col min="8474" max="8474" width="13.42578125" style="446" customWidth="1"/>
    <col min="8475" max="8694" width="10.5703125" style="446"/>
    <col min="8695" max="8702" width="0" style="446" hidden="1" customWidth="1"/>
    <col min="8703" max="8705" width="3.7109375" style="446" customWidth="1"/>
    <col min="8706" max="8706" width="12.7109375" style="446" customWidth="1"/>
    <col min="8707" max="8707" width="47.42578125" style="446" customWidth="1"/>
    <col min="8708" max="8708" width="5.5703125" style="446" customWidth="1"/>
    <col min="8709" max="8710" width="3.7109375" style="446" customWidth="1"/>
    <col min="8711" max="8711" width="22" style="446" customWidth="1"/>
    <col min="8712" max="8712" width="5.5703125" style="446" customWidth="1"/>
    <col min="8713" max="8714" width="3.7109375" style="446" customWidth="1"/>
    <col min="8715" max="8715" width="22" style="446" customWidth="1"/>
    <col min="8716" max="8716" width="5.5703125" style="446" customWidth="1"/>
    <col min="8717" max="8718" width="3.7109375" style="446" customWidth="1"/>
    <col min="8719" max="8719" width="22" style="446" customWidth="1"/>
    <col min="8720" max="8721" width="15.7109375" style="446"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729" width="10.5703125" style="446"/>
    <col min="8730" max="8730" width="13.42578125" style="446" customWidth="1"/>
    <col min="8731" max="8950" width="10.5703125" style="446"/>
    <col min="8951" max="8958" width="0" style="446" hidden="1" customWidth="1"/>
    <col min="8959" max="8961" width="3.7109375" style="446" customWidth="1"/>
    <col min="8962" max="8962" width="12.7109375" style="446" customWidth="1"/>
    <col min="8963" max="8963" width="47.42578125" style="446" customWidth="1"/>
    <col min="8964" max="8964" width="5.5703125" style="446" customWidth="1"/>
    <col min="8965" max="8966" width="3.7109375" style="446" customWidth="1"/>
    <col min="8967" max="8967" width="22" style="446" customWidth="1"/>
    <col min="8968" max="8968" width="5.5703125" style="446" customWidth="1"/>
    <col min="8969" max="8970" width="3.7109375" style="446" customWidth="1"/>
    <col min="8971" max="8971" width="22" style="446" customWidth="1"/>
    <col min="8972" max="8972" width="5.5703125" style="446" customWidth="1"/>
    <col min="8973" max="8974" width="3.7109375" style="446" customWidth="1"/>
    <col min="8975" max="8975" width="22" style="446" customWidth="1"/>
    <col min="8976" max="8977" width="15.7109375" style="446"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8985" width="10.5703125" style="446"/>
    <col min="8986" max="8986" width="13.42578125" style="446" customWidth="1"/>
    <col min="8987" max="9206" width="10.5703125" style="446"/>
    <col min="9207" max="9214" width="0" style="446" hidden="1" customWidth="1"/>
    <col min="9215" max="9217" width="3.7109375" style="446" customWidth="1"/>
    <col min="9218" max="9218" width="12.7109375" style="446" customWidth="1"/>
    <col min="9219" max="9219" width="47.42578125" style="446" customWidth="1"/>
    <col min="9220" max="9220" width="5.5703125" style="446" customWidth="1"/>
    <col min="9221" max="9222" width="3.7109375" style="446" customWidth="1"/>
    <col min="9223" max="9223" width="22" style="446" customWidth="1"/>
    <col min="9224" max="9224" width="5.5703125" style="446" customWidth="1"/>
    <col min="9225" max="9226" width="3.7109375" style="446" customWidth="1"/>
    <col min="9227" max="9227" width="22" style="446" customWidth="1"/>
    <col min="9228" max="9228" width="5.5703125" style="446" customWidth="1"/>
    <col min="9229" max="9230" width="3.7109375" style="446" customWidth="1"/>
    <col min="9231" max="9231" width="22" style="446" customWidth="1"/>
    <col min="9232" max="9233" width="15.7109375" style="446"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241" width="10.5703125" style="446"/>
    <col min="9242" max="9242" width="13.42578125" style="446" customWidth="1"/>
    <col min="9243" max="9462" width="10.5703125" style="446"/>
    <col min="9463" max="9470" width="0" style="446" hidden="1" customWidth="1"/>
    <col min="9471" max="9473" width="3.7109375" style="446" customWidth="1"/>
    <col min="9474" max="9474" width="12.7109375" style="446" customWidth="1"/>
    <col min="9475" max="9475" width="47.42578125" style="446" customWidth="1"/>
    <col min="9476" max="9476" width="5.5703125" style="446" customWidth="1"/>
    <col min="9477" max="9478" width="3.7109375" style="446" customWidth="1"/>
    <col min="9479" max="9479" width="22" style="446" customWidth="1"/>
    <col min="9480" max="9480" width="5.5703125" style="446" customWidth="1"/>
    <col min="9481" max="9482" width="3.7109375" style="446" customWidth="1"/>
    <col min="9483" max="9483" width="22" style="446" customWidth="1"/>
    <col min="9484" max="9484" width="5.5703125" style="446" customWidth="1"/>
    <col min="9485" max="9486" width="3.7109375" style="446" customWidth="1"/>
    <col min="9487" max="9487" width="22" style="446" customWidth="1"/>
    <col min="9488" max="9489" width="15.7109375" style="446"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497" width="10.5703125" style="446"/>
    <col min="9498" max="9498" width="13.42578125" style="446" customWidth="1"/>
    <col min="9499" max="9718" width="10.5703125" style="446"/>
    <col min="9719" max="9726" width="0" style="446" hidden="1" customWidth="1"/>
    <col min="9727" max="9729" width="3.7109375" style="446" customWidth="1"/>
    <col min="9730" max="9730" width="12.7109375" style="446" customWidth="1"/>
    <col min="9731" max="9731" width="47.42578125" style="446" customWidth="1"/>
    <col min="9732" max="9732" width="5.5703125" style="446" customWidth="1"/>
    <col min="9733" max="9734" width="3.7109375" style="446" customWidth="1"/>
    <col min="9735" max="9735" width="22" style="446" customWidth="1"/>
    <col min="9736" max="9736" width="5.5703125" style="446" customWidth="1"/>
    <col min="9737" max="9738" width="3.7109375" style="446" customWidth="1"/>
    <col min="9739" max="9739" width="22" style="446" customWidth="1"/>
    <col min="9740" max="9740" width="5.5703125" style="446" customWidth="1"/>
    <col min="9741" max="9742" width="3.7109375" style="446" customWidth="1"/>
    <col min="9743" max="9743" width="22" style="446" customWidth="1"/>
    <col min="9744" max="9745" width="15.7109375" style="446"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753" width="10.5703125" style="446"/>
    <col min="9754" max="9754" width="13.42578125" style="446" customWidth="1"/>
    <col min="9755" max="9974" width="10.5703125" style="446"/>
    <col min="9975" max="9982" width="0" style="446" hidden="1" customWidth="1"/>
    <col min="9983" max="9985" width="3.7109375" style="446" customWidth="1"/>
    <col min="9986" max="9986" width="12.7109375" style="446" customWidth="1"/>
    <col min="9987" max="9987" width="47.42578125" style="446" customWidth="1"/>
    <col min="9988" max="9988" width="5.5703125" style="446" customWidth="1"/>
    <col min="9989" max="9990" width="3.7109375" style="446" customWidth="1"/>
    <col min="9991" max="9991" width="22" style="446" customWidth="1"/>
    <col min="9992" max="9992" width="5.5703125" style="446" customWidth="1"/>
    <col min="9993" max="9994" width="3.7109375" style="446" customWidth="1"/>
    <col min="9995" max="9995" width="22" style="446" customWidth="1"/>
    <col min="9996" max="9996" width="5.5703125" style="446" customWidth="1"/>
    <col min="9997" max="9998" width="3.7109375" style="446" customWidth="1"/>
    <col min="9999" max="9999" width="22" style="446" customWidth="1"/>
    <col min="10000" max="10001" width="15.7109375" style="446"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009" width="10.5703125" style="446"/>
    <col min="10010" max="10010" width="13.42578125" style="446" customWidth="1"/>
    <col min="10011" max="10230" width="10.5703125" style="446"/>
    <col min="10231" max="10238" width="0" style="446" hidden="1" customWidth="1"/>
    <col min="10239" max="10241" width="3.7109375" style="446" customWidth="1"/>
    <col min="10242" max="10242" width="12.7109375" style="446" customWidth="1"/>
    <col min="10243" max="10243" width="47.42578125" style="446" customWidth="1"/>
    <col min="10244" max="10244" width="5.5703125" style="446" customWidth="1"/>
    <col min="10245" max="10246" width="3.7109375" style="446" customWidth="1"/>
    <col min="10247" max="10247" width="22" style="446" customWidth="1"/>
    <col min="10248" max="10248" width="5.5703125" style="446" customWidth="1"/>
    <col min="10249" max="10250" width="3.7109375" style="446" customWidth="1"/>
    <col min="10251" max="10251" width="22" style="446" customWidth="1"/>
    <col min="10252" max="10252" width="5.5703125" style="446" customWidth="1"/>
    <col min="10253" max="10254" width="3.7109375" style="446" customWidth="1"/>
    <col min="10255" max="10255" width="22" style="446" customWidth="1"/>
    <col min="10256" max="10257" width="15.7109375" style="446"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265" width="10.5703125" style="446"/>
    <col min="10266" max="10266" width="13.42578125" style="446" customWidth="1"/>
    <col min="10267" max="10486" width="10.5703125" style="446"/>
    <col min="10487" max="10494" width="0" style="446" hidden="1" customWidth="1"/>
    <col min="10495" max="10497" width="3.7109375" style="446" customWidth="1"/>
    <col min="10498" max="10498" width="12.7109375" style="446" customWidth="1"/>
    <col min="10499" max="10499" width="47.42578125" style="446" customWidth="1"/>
    <col min="10500" max="10500" width="5.5703125" style="446" customWidth="1"/>
    <col min="10501" max="10502" width="3.7109375" style="446" customWidth="1"/>
    <col min="10503" max="10503" width="22" style="446" customWidth="1"/>
    <col min="10504" max="10504" width="5.5703125" style="446" customWidth="1"/>
    <col min="10505" max="10506" width="3.7109375" style="446" customWidth="1"/>
    <col min="10507" max="10507" width="22" style="446" customWidth="1"/>
    <col min="10508" max="10508" width="5.5703125" style="446" customWidth="1"/>
    <col min="10509" max="10510" width="3.7109375" style="446" customWidth="1"/>
    <col min="10511" max="10511" width="22" style="446" customWidth="1"/>
    <col min="10512" max="10513" width="15.7109375" style="446"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521" width="10.5703125" style="446"/>
    <col min="10522" max="10522" width="13.42578125" style="446" customWidth="1"/>
    <col min="10523" max="10742" width="10.5703125" style="446"/>
    <col min="10743" max="10750" width="0" style="446" hidden="1" customWidth="1"/>
    <col min="10751" max="10753" width="3.7109375" style="446" customWidth="1"/>
    <col min="10754" max="10754" width="12.7109375" style="446" customWidth="1"/>
    <col min="10755" max="10755" width="47.42578125" style="446" customWidth="1"/>
    <col min="10756" max="10756" width="5.5703125" style="446" customWidth="1"/>
    <col min="10757" max="10758" width="3.7109375" style="446" customWidth="1"/>
    <col min="10759" max="10759" width="22" style="446" customWidth="1"/>
    <col min="10760" max="10760" width="5.5703125" style="446" customWidth="1"/>
    <col min="10761" max="10762" width="3.7109375" style="446" customWidth="1"/>
    <col min="10763" max="10763" width="22" style="446" customWidth="1"/>
    <col min="10764" max="10764" width="5.5703125" style="446" customWidth="1"/>
    <col min="10765" max="10766" width="3.7109375" style="446" customWidth="1"/>
    <col min="10767" max="10767" width="22" style="446" customWidth="1"/>
    <col min="10768" max="10769" width="15.7109375" style="446"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0777" width="10.5703125" style="446"/>
    <col min="10778" max="10778" width="13.42578125" style="446" customWidth="1"/>
    <col min="10779" max="10998" width="10.5703125" style="446"/>
    <col min="10999" max="11006" width="0" style="446" hidden="1" customWidth="1"/>
    <col min="11007" max="11009" width="3.7109375" style="446" customWidth="1"/>
    <col min="11010" max="11010" width="12.7109375" style="446" customWidth="1"/>
    <col min="11011" max="11011" width="47.42578125" style="446" customWidth="1"/>
    <col min="11012" max="11012" width="5.5703125" style="446" customWidth="1"/>
    <col min="11013" max="11014" width="3.7109375" style="446" customWidth="1"/>
    <col min="11015" max="11015" width="22" style="446" customWidth="1"/>
    <col min="11016" max="11016" width="5.5703125" style="446" customWidth="1"/>
    <col min="11017" max="11018" width="3.7109375" style="446" customWidth="1"/>
    <col min="11019" max="11019" width="22" style="446" customWidth="1"/>
    <col min="11020" max="11020" width="5.5703125" style="446" customWidth="1"/>
    <col min="11021" max="11022" width="3.7109375" style="446" customWidth="1"/>
    <col min="11023" max="11023" width="22" style="446" customWidth="1"/>
    <col min="11024" max="11025" width="15.7109375" style="446"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033" width="10.5703125" style="446"/>
    <col min="11034" max="11034" width="13.42578125" style="446" customWidth="1"/>
    <col min="11035" max="11254" width="10.5703125" style="446"/>
    <col min="11255" max="11262" width="0" style="446" hidden="1" customWidth="1"/>
    <col min="11263" max="11265" width="3.7109375" style="446" customWidth="1"/>
    <col min="11266" max="11266" width="12.7109375" style="446" customWidth="1"/>
    <col min="11267" max="11267" width="47.42578125" style="446" customWidth="1"/>
    <col min="11268" max="11268" width="5.5703125" style="446" customWidth="1"/>
    <col min="11269" max="11270" width="3.7109375" style="446" customWidth="1"/>
    <col min="11271" max="11271" width="22" style="446" customWidth="1"/>
    <col min="11272" max="11272" width="5.5703125" style="446" customWidth="1"/>
    <col min="11273" max="11274" width="3.7109375" style="446" customWidth="1"/>
    <col min="11275" max="11275" width="22" style="446" customWidth="1"/>
    <col min="11276" max="11276" width="5.5703125" style="446" customWidth="1"/>
    <col min="11277" max="11278" width="3.7109375" style="446" customWidth="1"/>
    <col min="11279" max="11279" width="22" style="446" customWidth="1"/>
    <col min="11280" max="11281" width="15.7109375" style="446"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289" width="10.5703125" style="446"/>
    <col min="11290" max="11290" width="13.42578125" style="446" customWidth="1"/>
    <col min="11291" max="11510" width="10.5703125" style="446"/>
    <col min="11511" max="11518" width="0" style="446" hidden="1" customWidth="1"/>
    <col min="11519" max="11521" width="3.7109375" style="446" customWidth="1"/>
    <col min="11522" max="11522" width="12.7109375" style="446" customWidth="1"/>
    <col min="11523" max="11523" width="47.42578125" style="446" customWidth="1"/>
    <col min="11524" max="11524" width="5.5703125" style="446" customWidth="1"/>
    <col min="11525" max="11526" width="3.7109375" style="446" customWidth="1"/>
    <col min="11527" max="11527" width="22" style="446" customWidth="1"/>
    <col min="11528" max="11528" width="5.5703125" style="446" customWidth="1"/>
    <col min="11529" max="11530" width="3.7109375" style="446" customWidth="1"/>
    <col min="11531" max="11531" width="22" style="446" customWidth="1"/>
    <col min="11532" max="11532" width="5.5703125" style="446" customWidth="1"/>
    <col min="11533" max="11534" width="3.7109375" style="446" customWidth="1"/>
    <col min="11535" max="11535" width="22" style="446" customWidth="1"/>
    <col min="11536" max="11537" width="15.7109375" style="446"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545" width="10.5703125" style="446"/>
    <col min="11546" max="11546" width="13.42578125" style="446" customWidth="1"/>
    <col min="11547" max="11766" width="10.5703125" style="446"/>
    <col min="11767" max="11774" width="0" style="446" hidden="1" customWidth="1"/>
    <col min="11775" max="11777" width="3.7109375" style="446" customWidth="1"/>
    <col min="11778" max="11778" width="12.7109375" style="446" customWidth="1"/>
    <col min="11779" max="11779" width="47.42578125" style="446" customWidth="1"/>
    <col min="11780" max="11780" width="5.5703125" style="446" customWidth="1"/>
    <col min="11781" max="11782" width="3.7109375" style="446" customWidth="1"/>
    <col min="11783" max="11783" width="22" style="446" customWidth="1"/>
    <col min="11784" max="11784" width="5.5703125" style="446" customWidth="1"/>
    <col min="11785" max="11786" width="3.7109375" style="446" customWidth="1"/>
    <col min="11787" max="11787" width="22" style="446" customWidth="1"/>
    <col min="11788" max="11788" width="5.5703125" style="446" customWidth="1"/>
    <col min="11789" max="11790" width="3.7109375" style="446" customWidth="1"/>
    <col min="11791" max="11791" width="22" style="446" customWidth="1"/>
    <col min="11792" max="11793" width="15.7109375" style="446"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1801" width="10.5703125" style="446"/>
    <col min="11802" max="11802" width="13.42578125" style="446" customWidth="1"/>
    <col min="11803" max="12022" width="10.5703125" style="446"/>
    <col min="12023" max="12030" width="0" style="446" hidden="1" customWidth="1"/>
    <col min="12031" max="12033" width="3.7109375" style="446" customWidth="1"/>
    <col min="12034" max="12034" width="12.7109375" style="446" customWidth="1"/>
    <col min="12035" max="12035" width="47.42578125" style="446" customWidth="1"/>
    <col min="12036" max="12036" width="5.5703125" style="446" customWidth="1"/>
    <col min="12037" max="12038" width="3.7109375" style="446" customWidth="1"/>
    <col min="12039" max="12039" width="22" style="446" customWidth="1"/>
    <col min="12040" max="12040" width="5.5703125" style="446" customWidth="1"/>
    <col min="12041" max="12042" width="3.7109375" style="446" customWidth="1"/>
    <col min="12043" max="12043" width="22" style="446" customWidth="1"/>
    <col min="12044" max="12044" width="5.5703125" style="446" customWidth="1"/>
    <col min="12045" max="12046" width="3.7109375" style="446" customWidth="1"/>
    <col min="12047" max="12047" width="22" style="446" customWidth="1"/>
    <col min="12048" max="12049" width="15.7109375" style="446"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057" width="10.5703125" style="446"/>
    <col min="12058" max="12058" width="13.42578125" style="446" customWidth="1"/>
    <col min="12059" max="12278" width="10.5703125" style="446"/>
    <col min="12279" max="12286" width="0" style="446" hidden="1" customWidth="1"/>
    <col min="12287" max="12289" width="3.7109375" style="446" customWidth="1"/>
    <col min="12290" max="12290" width="12.7109375" style="446" customWidth="1"/>
    <col min="12291" max="12291" width="47.42578125" style="446" customWidth="1"/>
    <col min="12292" max="12292" width="5.5703125" style="446" customWidth="1"/>
    <col min="12293" max="12294" width="3.7109375" style="446" customWidth="1"/>
    <col min="12295" max="12295" width="22" style="446" customWidth="1"/>
    <col min="12296" max="12296" width="5.5703125" style="446" customWidth="1"/>
    <col min="12297" max="12298" width="3.7109375" style="446" customWidth="1"/>
    <col min="12299" max="12299" width="22" style="446" customWidth="1"/>
    <col min="12300" max="12300" width="5.5703125" style="446" customWidth="1"/>
    <col min="12301" max="12302" width="3.7109375" style="446" customWidth="1"/>
    <col min="12303" max="12303" width="22" style="446" customWidth="1"/>
    <col min="12304" max="12305" width="15.7109375" style="446"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313" width="10.5703125" style="446"/>
    <col min="12314" max="12314" width="13.42578125" style="446" customWidth="1"/>
    <col min="12315" max="12534" width="10.5703125" style="446"/>
    <col min="12535" max="12542" width="0" style="446" hidden="1" customWidth="1"/>
    <col min="12543" max="12545" width="3.7109375" style="446" customWidth="1"/>
    <col min="12546" max="12546" width="12.7109375" style="446" customWidth="1"/>
    <col min="12547" max="12547" width="47.42578125" style="446" customWidth="1"/>
    <col min="12548" max="12548" width="5.5703125" style="446" customWidth="1"/>
    <col min="12549" max="12550" width="3.7109375" style="446" customWidth="1"/>
    <col min="12551" max="12551" width="22" style="446" customWidth="1"/>
    <col min="12552" max="12552" width="5.5703125" style="446" customWidth="1"/>
    <col min="12553" max="12554" width="3.7109375" style="446" customWidth="1"/>
    <col min="12555" max="12555" width="22" style="446" customWidth="1"/>
    <col min="12556" max="12556" width="5.5703125" style="446" customWidth="1"/>
    <col min="12557" max="12558" width="3.7109375" style="446" customWidth="1"/>
    <col min="12559" max="12559" width="22" style="446" customWidth="1"/>
    <col min="12560" max="12561" width="15.7109375" style="446"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569" width="10.5703125" style="446"/>
    <col min="12570" max="12570" width="13.42578125" style="446" customWidth="1"/>
    <col min="12571" max="12790" width="10.5703125" style="446"/>
    <col min="12791" max="12798" width="0" style="446" hidden="1" customWidth="1"/>
    <col min="12799" max="12801" width="3.7109375" style="446" customWidth="1"/>
    <col min="12802" max="12802" width="12.7109375" style="446" customWidth="1"/>
    <col min="12803" max="12803" width="47.42578125" style="446" customWidth="1"/>
    <col min="12804" max="12804" width="5.5703125" style="446" customWidth="1"/>
    <col min="12805" max="12806" width="3.7109375" style="446" customWidth="1"/>
    <col min="12807" max="12807" width="22" style="446" customWidth="1"/>
    <col min="12808" max="12808" width="5.5703125" style="446" customWidth="1"/>
    <col min="12809" max="12810" width="3.7109375" style="446" customWidth="1"/>
    <col min="12811" max="12811" width="22" style="446" customWidth="1"/>
    <col min="12812" max="12812" width="5.5703125" style="446" customWidth="1"/>
    <col min="12813" max="12814" width="3.7109375" style="446" customWidth="1"/>
    <col min="12815" max="12815" width="22" style="446" customWidth="1"/>
    <col min="12816" max="12817" width="15.7109375" style="446"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2825" width="10.5703125" style="446"/>
    <col min="12826" max="12826" width="13.42578125" style="446" customWidth="1"/>
    <col min="12827" max="13046" width="10.5703125" style="446"/>
    <col min="13047" max="13054" width="0" style="446" hidden="1" customWidth="1"/>
    <col min="13055" max="13057" width="3.7109375" style="446" customWidth="1"/>
    <col min="13058" max="13058" width="12.7109375" style="446" customWidth="1"/>
    <col min="13059" max="13059" width="47.42578125" style="446" customWidth="1"/>
    <col min="13060" max="13060" width="5.5703125" style="446" customWidth="1"/>
    <col min="13061" max="13062" width="3.7109375" style="446" customWidth="1"/>
    <col min="13063" max="13063" width="22" style="446" customWidth="1"/>
    <col min="13064" max="13064" width="5.5703125" style="446" customWidth="1"/>
    <col min="13065" max="13066" width="3.7109375" style="446" customWidth="1"/>
    <col min="13067" max="13067" width="22" style="446" customWidth="1"/>
    <col min="13068" max="13068" width="5.5703125" style="446" customWidth="1"/>
    <col min="13069" max="13070" width="3.7109375" style="446" customWidth="1"/>
    <col min="13071" max="13071" width="22" style="446" customWidth="1"/>
    <col min="13072" max="13073" width="15.7109375" style="446"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081" width="10.5703125" style="446"/>
    <col min="13082" max="13082" width="13.42578125" style="446" customWidth="1"/>
    <col min="13083" max="13302" width="10.5703125" style="446"/>
    <col min="13303" max="13310" width="0" style="446" hidden="1" customWidth="1"/>
    <col min="13311" max="13313" width="3.7109375" style="446" customWidth="1"/>
    <col min="13314" max="13314" width="12.7109375" style="446" customWidth="1"/>
    <col min="13315" max="13315" width="47.42578125" style="446" customWidth="1"/>
    <col min="13316" max="13316" width="5.5703125" style="446" customWidth="1"/>
    <col min="13317" max="13318" width="3.7109375" style="446" customWidth="1"/>
    <col min="13319" max="13319" width="22" style="446" customWidth="1"/>
    <col min="13320" max="13320" width="5.5703125" style="446" customWidth="1"/>
    <col min="13321" max="13322" width="3.7109375" style="446" customWidth="1"/>
    <col min="13323" max="13323" width="22" style="446" customWidth="1"/>
    <col min="13324" max="13324" width="5.5703125" style="446" customWidth="1"/>
    <col min="13325" max="13326" width="3.7109375" style="446" customWidth="1"/>
    <col min="13327" max="13327" width="22" style="446" customWidth="1"/>
    <col min="13328" max="13329" width="15.7109375" style="446"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337" width="10.5703125" style="446"/>
    <col min="13338" max="13338" width="13.42578125" style="446" customWidth="1"/>
    <col min="13339" max="13558" width="10.5703125" style="446"/>
    <col min="13559" max="13566" width="0" style="446" hidden="1" customWidth="1"/>
    <col min="13567" max="13569" width="3.7109375" style="446" customWidth="1"/>
    <col min="13570" max="13570" width="12.7109375" style="446" customWidth="1"/>
    <col min="13571" max="13571" width="47.42578125" style="446" customWidth="1"/>
    <col min="13572" max="13572" width="5.5703125" style="446" customWidth="1"/>
    <col min="13573" max="13574" width="3.7109375" style="446" customWidth="1"/>
    <col min="13575" max="13575" width="22" style="446" customWidth="1"/>
    <col min="13576" max="13576" width="5.5703125" style="446" customWidth="1"/>
    <col min="13577" max="13578" width="3.7109375" style="446" customWidth="1"/>
    <col min="13579" max="13579" width="22" style="446" customWidth="1"/>
    <col min="13580" max="13580" width="5.5703125" style="446" customWidth="1"/>
    <col min="13581" max="13582" width="3.7109375" style="446" customWidth="1"/>
    <col min="13583" max="13583" width="22" style="446" customWidth="1"/>
    <col min="13584" max="13585" width="15.7109375" style="446"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593" width="10.5703125" style="446"/>
    <col min="13594" max="13594" width="13.42578125" style="446" customWidth="1"/>
    <col min="13595" max="13814" width="10.5703125" style="446"/>
    <col min="13815" max="13822" width="0" style="446" hidden="1" customWidth="1"/>
    <col min="13823" max="13825" width="3.7109375" style="446" customWidth="1"/>
    <col min="13826" max="13826" width="12.7109375" style="446" customWidth="1"/>
    <col min="13827" max="13827" width="47.42578125" style="446" customWidth="1"/>
    <col min="13828" max="13828" width="5.5703125" style="446" customWidth="1"/>
    <col min="13829" max="13830" width="3.7109375" style="446" customWidth="1"/>
    <col min="13831" max="13831" width="22" style="446" customWidth="1"/>
    <col min="13832" max="13832" width="5.5703125" style="446" customWidth="1"/>
    <col min="13833" max="13834" width="3.7109375" style="446" customWidth="1"/>
    <col min="13835" max="13835" width="22" style="446" customWidth="1"/>
    <col min="13836" max="13836" width="5.5703125" style="446" customWidth="1"/>
    <col min="13837" max="13838" width="3.7109375" style="446" customWidth="1"/>
    <col min="13839" max="13839" width="22" style="446" customWidth="1"/>
    <col min="13840" max="13841" width="15.7109375" style="446"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3849" width="10.5703125" style="446"/>
    <col min="13850" max="13850" width="13.42578125" style="446" customWidth="1"/>
    <col min="13851" max="14070" width="10.5703125" style="446"/>
    <col min="14071" max="14078" width="0" style="446" hidden="1" customWidth="1"/>
    <col min="14079" max="14081" width="3.7109375" style="446" customWidth="1"/>
    <col min="14082" max="14082" width="12.7109375" style="446" customWidth="1"/>
    <col min="14083" max="14083" width="47.42578125" style="446" customWidth="1"/>
    <col min="14084" max="14084" width="5.5703125" style="446" customWidth="1"/>
    <col min="14085" max="14086" width="3.7109375" style="446" customWidth="1"/>
    <col min="14087" max="14087" width="22" style="446" customWidth="1"/>
    <col min="14088" max="14088" width="5.5703125" style="446" customWidth="1"/>
    <col min="14089" max="14090" width="3.7109375" style="446" customWidth="1"/>
    <col min="14091" max="14091" width="22" style="446" customWidth="1"/>
    <col min="14092" max="14092" width="5.5703125" style="446" customWidth="1"/>
    <col min="14093" max="14094" width="3.7109375" style="446" customWidth="1"/>
    <col min="14095" max="14095" width="22" style="446" customWidth="1"/>
    <col min="14096" max="14097" width="15.7109375" style="446"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105" width="10.5703125" style="446"/>
    <col min="14106" max="14106" width="13.42578125" style="446" customWidth="1"/>
    <col min="14107" max="14326" width="10.5703125" style="446"/>
    <col min="14327" max="14334" width="0" style="446" hidden="1" customWidth="1"/>
    <col min="14335" max="14337" width="3.7109375" style="446" customWidth="1"/>
    <col min="14338" max="14338" width="12.7109375" style="446" customWidth="1"/>
    <col min="14339" max="14339" width="47.42578125" style="446" customWidth="1"/>
    <col min="14340" max="14340" width="5.5703125" style="446" customWidth="1"/>
    <col min="14341" max="14342" width="3.7109375" style="446" customWidth="1"/>
    <col min="14343" max="14343" width="22" style="446" customWidth="1"/>
    <col min="14344" max="14344" width="5.5703125" style="446" customWidth="1"/>
    <col min="14345" max="14346" width="3.7109375" style="446" customWidth="1"/>
    <col min="14347" max="14347" width="22" style="446" customWidth="1"/>
    <col min="14348" max="14348" width="5.5703125" style="446" customWidth="1"/>
    <col min="14349" max="14350" width="3.7109375" style="446" customWidth="1"/>
    <col min="14351" max="14351" width="22" style="446" customWidth="1"/>
    <col min="14352" max="14353" width="15.7109375" style="446"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361" width="10.5703125" style="446"/>
    <col min="14362" max="14362" width="13.42578125" style="446" customWidth="1"/>
    <col min="14363" max="14582" width="10.5703125" style="446"/>
    <col min="14583" max="14590" width="0" style="446" hidden="1" customWidth="1"/>
    <col min="14591" max="14593" width="3.7109375" style="446" customWidth="1"/>
    <col min="14594" max="14594" width="12.7109375" style="446" customWidth="1"/>
    <col min="14595" max="14595" width="47.42578125" style="446" customWidth="1"/>
    <col min="14596" max="14596" width="5.5703125" style="446" customWidth="1"/>
    <col min="14597" max="14598" width="3.7109375" style="446" customWidth="1"/>
    <col min="14599" max="14599" width="22" style="446" customWidth="1"/>
    <col min="14600" max="14600" width="5.5703125" style="446" customWidth="1"/>
    <col min="14601" max="14602" width="3.7109375" style="446" customWidth="1"/>
    <col min="14603" max="14603" width="22" style="446" customWidth="1"/>
    <col min="14604" max="14604" width="5.5703125" style="446" customWidth="1"/>
    <col min="14605" max="14606" width="3.7109375" style="446" customWidth="1"/>
    <col min="14607" max="14607" width="22" style="446" customWidth="1"/>
    <col min="14608" max="14609" width="15.7109375" style="446"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617" width="10.5703125" style="446"/>
    <col min="14618" max="14618" width="13.42578125" style="446" customWidth="1"/>
    <col min="14619" max="14838" width="10.5703125" style="446"/>
    <col min="14839" max="14846" width="0" style="446" hidden="1" customWidth="1"/>
    <col min="14847" max="14849" width="3.7109375" style="446" customWidth="1"/>
    <col min="14850" max="14850" width="12.7109375" style="446" customWidth="1"/>
    <col min="14851" max="14851" width="47.42578125" style="446" customWidth="1"/>
    <col min="14852" max="14852" width="5.5703125" style="446" customWidth="1"/>
    <col min="14853" max="14854" width="3.7109375" style="446" customWidth="1"/>
    <col min="14855" max="14855" width="22" style="446" customWidth="1"/>
    <col min="14856" max="14856" width="5.5703125" style="446" customWidth="1"/>
    <col min="14857" max="14858" width="3.7109375" style="446" customWidth="1"/>
    <col min="14859" max="14859" width="22" style="446" customWidth="1"/>
    <col min="14860" max="14860" width="5.5703125" style="446" customWidth="1"/>
    <col min="14861" max="14862" width="3.7109375" style="446" customWidth="1"/>
    <col min="14863" max="14863" width="22" style="446" customWidth="1"/>
    <col min="14864" max="14865" width="15.7109375" style="446"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4873" width="10.5703125" style="446"/>
    <col min="14874" max="14874" width="13.42578125" style="446" customWidth="1"/>
    <col min="14875" max="15094" width="10.5703125" style="446"/>
    <col min="15095" max="15102" width="0" style="446" hidden="1" customWidth="1"/>
    <col min="15103" max="15105" width="3.7109375" style="446" customWidth="1"/>
    <col min="15106" max="15106" width="12.7109375" style="446" customWidth="1"/>
    <col min="15107" max="15107" width="47.42578125" style="446" customWidth="1"/>
    <col min="15108" max="15108" width="5.5703125" style="446" customWidth="1"/>
    <col min="15109" max="15110" width="3.7109375" style="446" customWidth="1"/>
    <col min="15111" max="15111" width="22" style="446" customWidth="1"/>
    <col min="15112" max="15112" width="5.5703125" style="446" customWidth="1"/>
    <col min="15113" max="15114" width="3.7109375" style="446" customWidth="1"/>
    <col min="15115" max="15115" width="22" style="446" customWidth="1"/>
    <col min="15116" max="15116" width="5.5703125" style="446" customWidth="1"/>
    <col min="15117" max="15118" width="3.7109375" style="446" customWidth="1"/>
    <col min="15119" max="15119" width="22" style="446" customWidth="1"/>
    <col min="15120" max="15121" width="15.7109375" style="446"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129" width="10.5703125" style="446"/>
    <col min="15130" max="15130" width="13.42578125" style="446" customWidth="1"/>
    <col min="15131" max="15350" width="10.5703125" style="446"/>
    <col min="15351" max="15358" width="0" style="446" hidden="1" customWidth="1"/>
    <col min="15359" max="15361" width="3.7109375" style="446" customWidth="1"/>
    <col min="15362" max="15362" width="12.7109375" style="446" customWidth="1"/>
    <col min="15363" max="15363" width="47.42578125" style="446" customWidth="1"/>
    <col min="15364" max="15364" width="5.5703125" style="446" customWidth="1"/>
    <col min="15365" max="15366" width="3.7109375" style="446" customWidth="1"/>
    <col min="15367" max="15367" width="22" style="446" customWidth="1"/>
    <col min="15368" max="15368" width="5.5703125" style="446" customWidth="1"/>
    <col min="15369" max="15370" width="3.7109375" style="446" customWidth="1"/>
    <col min="15371" max="15371" width="22" style="446" customWidth="1"/>
    <col min="15372" max="15372" width="5.5703125" style="446" customWidth="1"/>
    <col min="15373" max="15374" width="3.7109375" style="446" customWidth="1"/>
    <col min="15375" max="15375" width="22" style="446" customWidth="1"/>
    <col min="15376" max="15377" width="15.7109375" style="446"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385" width="10.5703125" style="446"/>
    <col min="15386" max="15386" width="13.42578125" style="446" customWidth="1"/>
    <col min="15387" max="15606" width="10.5703125" style="446"/>
    <col min="15607" max="15614" width="0" style="446" hidden="1" customWidth="1"/>
    <col min="15615" max="15617" width="3.7109375" style="446" customWidth="1"/>
    <col min="15618" max="15618" width="12.7109375" style="446" customWidth="1"/>
    <col min="15619" max="15619" width="47.42578125" style="446" customWidth="1"/>
    <col min="15620" max="15620" width="5.5703125" style="446" customWidth="1"/>
    <col min="15621" max="15622" width="3.7109375" style="446" customWidth="1"/>
    <col min="15623" max="15623" width="22" style="446" customWidth="1"/>
    <col min="15624" max="15624" width="5.5703125" style="446" customWidth="1"/>
    <col min="15625" max="15626" width="3.7109375" style="446" customWidth="1"/>
    <col min="15627" max="15627" width="22" style="446" customWidth="1"/>
    <col min="15628" max="15628" width="5.5703125" style="446" customWidth="1"/>
    <col min="15629" max="15630" width="3.7109375" style="446" customWidth="1"/>
    <col min="15631" max="15631" width="22" style="446" customWidth="1"/>
    <col min="15632" max="15633" width="15.7109375" style="446"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641" width="10.5703125" style="446"/>
    <col min="15642" max="15642" width="13.42578125" style="446" customWidth="1"/>
    <col min="15643" max="15862" width="10.5703125" style="446"/>
    <col min="15863" max="15870" width="0" style="446" hidden="1" customWidth="1"/>
    <col min="15871" max="15873" width="3.7109375" style="446" customWidth="1"/>
    <col min="15874" max="15874" width="12.7109375" style="446" customWidth="1"/>
    <col min="15875" max="15875" width="47.42578125" style="446" customWidth="1"/>
    <col min="15876" max="15876" width="5.5703125" style="446" customWidth="1"/>
    <col min="15877" max="15878" width="3.7109375" style="446" customWidth="1"/>
    <col min="15879" max="15879" width="22" style="446" customWidth="1"/>
    <col min="15880" max="15880" width="5.5703125" style="446" customWidth="1"/>
    <col min="15881" max="15882" width="3.7109375" style="446" customWidth="1"/>
    <col min="15883" max="15883" width="22" style="446" customWidth="1"/>
    <col min="15884" max="15884" width="5.5703125" style="446" customWidth="1"/>
    <col min="15885" max="15886" width="3.7109375" style="446" customWidth="1"/>
    <col min="15887" max="15887" width="22" style="446" customWidth="1"/>
    <col min="15888" max="15889" width="15.7109375" style="446"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5897" width="10.5703125" style="446"/>
    <col min="15898" max="15898" width="13.42578125" style="446" customWidth="1"/>
    <col min="15899" max="16118" width="10.5703125" style="446"/>
    <col min="16119" max="16126" width="0" style="446" hidden="1" customWidth="1"/>
    <col min="16127" max="16129" width="3.7109375" style="446" customWidth="1"/>
    <col min="16130" max="16130" width="12.7109375" style="446" customWidth="1"/>
    <col min="16131" max="16131" width="47.42578125" style="446" customWidth="1"/>
    <col min="16132" max="16132" width="5.5703125" style="446" customWidth="1"/>
    <col min="16133" max="16134" width="3.7109375" style="446" customWidth="1"/>
    <col min="16135" max="16135" width="22" style="446" customWidth="1"/>
    <col min="16136" max="16136" width="5.5703125" style="446" customWidth="1"/>
    <col min="16137" max="16138" width="3.7109375" style="446" customWidth="1"/>
    <col min="16139" max="16139" width="22" style="446" customWidth="1"/>
    <col min="16140" max="16140" width="5.5703125" style="446" customWidth="1"/>
    <col min="16141" max="16142" width="3.7109375" style="446" customWidth="1"/>
    <col min="16143" max="16143" width="22" style="446" customWidth="1"/>
    <col min="16144" max="16145" width="15.7109375" style="446"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153" width="10.5703125" style="446"/>
    <col min="16154" max="16154" width="13.42578125" style="446" customWidth="1"/>
    <col min="16155" max="16384" width="10.5703125" style="446"/>
  </cols>
  <sheetData>
    <row r="1" spans="1:37" hidden="1"/>
    <row r="2" spans="1:37" hidden="1"/>
    <row r="3" spans="1:37" hidden="1"/>
    <row r="4" spans="1:37" ht="3" customHeight="1">
      <c r="J4" s="451"/>
      <c r="K4" s="451"/>
      <c r="L4" s="447"/>
      <c r="M4" s="447"/>
      <c r="N4" s="447"/>
      <c r="O4" s="447"/>
      <c r="P4" s="447"/>
      <c r="Q4" s="447"/>
      <c r="R4" s="447"/>
      <c r="S4" s="447"/>
      <c r="T4" s="447"/>
      <c r="U4" s="447"/>
      <c r="V4" s="447"/>
      <c r="W4" s="447"/>
      <c r="X4" s="447"/>
      <c r="Y4" s="447"/>
      <c r="Z4" s="454"/>
      <c r="AA4" s="454"/>
      <c r="AB4" s="454"/>
      <c r="AC4" s="454"/>
      <c r="AD4" s="454"/>
      <c r="AE4" s="447"/>
    </row>
    <row r="5" spans="1:37" ht="22.5" customHeight="1">
      <c r="J5" s="451"/>
      <c r="K5" s="451"/>
      <c r="L5" s="1296" t="s">
        <v>745</v>
      </c>
      <c r="M5" s="1296"/>
      <c r="N5" s="1296"/>
      <c r="O5" s="1296"/>
      <c r="P5" s="1296"/>
      <c r="Q5" s="1296"/>
      <c r="R5" s="1296"/>
      <c r="S5" s="1296"/>
      <c r="T5" s="1296"/>
      <c r="U5" s="548"/>
      <c r="V5" s="548"/>
      <c r="W5" s="493"/>
      <c r="X5" s="493"/>
      <c r="Y5" s="554"/>
      <c r="Z5" s="554"/>
      <c r="AA5" s="554"/>
      <c r="AB5" s="554"/>
      <c r="AC5" s="554"/>
      <c r="AD5" s="554"/>
      <c r="AE5" s="467"/>
    </row>
    <row r="6" spans="1:37" ht="3" customHeight="1">
      <c r="J6" s="451"/>
      <c r="K6" s="451"/>
      <c r="L6" s="447"/>
      <c r="M6" s="447"/>
      <c r="N6" s="447"/>
      <c r="O6" s="450"/>
      <c r="P6" s="450"/>
      <c r="Q6" s="450"/>
      <c r="R6" s="450"/>
      <c r="S6" s="450"/>
      <c r="T6" s="450"/>
      <c r="U6" s="447"/>
    </row>
    <row r="7" spans="1:37" s="746" customFormat="1" ht="5.25" hidden="1">
      <c r="A7" s="1121"/>
      <c r="B7" s="1121"/>
      <c r="C7" s="1121"/>
      <c r="D7" s="1121"/>
      <c r="E7" s="1121"/>
      <c r="F7" s="1121"/>
      <c r="G7" s="1121"/>
      <c r="H7" s="1121"/>
      <c r="L7" s="1172"/>
      <c r="M7" s="1046"/>
      <c r="O7" s="1302"/>
      <c r="P7" s="1302"/>
      <c r="Q7" s="1302"/>
      <c r="R7" s="1302"/>
      <c r="S7" s="1302"/>
      <c r="T7" s="1302"/>
      <c r="U7" s="780"/>
      <c r="V7" s="780"/>
      <c r="X7" s="1121"/>
      <c r="Y7" s="1121"/>
      <c r="Z7" s="1121"/>
      <c r="AA7" s="1121"/>
      <c r="AB7" s="1121"/>
    </row>
    <row r="8" spans="1:37" s="461" customFormat="1" ht="18.75">
      <c r="A8" s="475"/>
      <c r="B8" s="475"/>
      <c r="C8" s="475"/>
      <c r="D8" s="475"/>
      <c r="E8" s="475"/>
      <c r="F8" s="475"/>
      <c r="G8" s="475"/>
      <c r="H8" s="475"/>
      <c r="L8" s="469"/>
      <c r="M8" s="1158" t="str">
        <f>"Дата подачи заявления об "&amp;IF(datePr_ch="","утверждении","изменении") &amp; " тарифов"</f>
        <v>Дата подачи заявления об утверждении тарифов</v>
      </c>
      <c r="N8" s="1303" t="str">
        <f>IF(datePr_ch="",IF(datePr="","",datePr),datePr_ch)</f>
        <v>28.04.2023</v>
      </c>
      <c r="O8" s="1303"/>
      <c r="P8" s="1303"/>
      <c r="Q8" s="1303"/>
      <c r="R8" s="1303"/>
      <c r="S8" s="1303"/>
      <c r="T8" s="1303"/>
      <c r="U8" s="635"/>
      <c r="V8" s="539"/>
      <c r="W8" s="539"/>
      <c r="X8" s="539"/>
      <c r="Y8" s="539"/>
      <c r="Z8" s="539"/>
      <c r="AA8" s="539"/>
      <c r="AH8" s="475"/>
      <c r="AI8" s="475"/>
      <c r="AJ8" s="475"/>
      <c r="AK8" s="475"/>
    </row>
    <row r="9" spans="1:37" s="461" customFormat="1" ht="18.75">
      <c r="A9" s="475"/>
      <c r="B9" s="475"/>
      <c r="C9" s="475"/>
      <c r="D9" s="475"/>
      <c r="E9" s="475"/>
      <c r="F9" s="475"/>
      <c r="G9" s="475"/>
      <c r="H9" s="475"/>
      <c r="L9" s="522"/>
      <c r="M9" s="1158" t="str">
        <f>"Номер подачи заявления об "&amp;IF(numberPr_ch="","утверждении","изменении") &amp; " тарифов"</f>
        <v>Номер подачи заявления об утверждении тарифов</v>
      </c>
      <c r="N9" s="1303" t="str">
        <f>IF(numberPr_ch="",IF(numberPr="","",numberPr),numberPr_ch)</f>
        <v>О-1242</v>
      </c>
      <c r="O9" s="1303"/>
      <c r="P9" s="1303"/>
      <c r="Q9" s="1303"/>
      <c r="R9" s="1303"/>
      <c r="S9" s="1303"/>
      <c r="T9" s="1303"/>
      <c r="U9" s="635"/>
      <c r="V9" s="539"/>
      <c r="W9" s="539"/>
      <c r="X9" s="539"/>
      <c r="Y9" s="539"/>
      <c r="Z9" s="539"/>
      <c r="AA9" s="539"/>
      <c r="AH9" s="475"/>
      <c r="AI9" s="475"/>
      <c r="AJ9" s="475"/>
      <c r="AK9" s="475"/>
    </row>
    <row r="10" spans="1:37" s="746" customFormat="1" ht="5.25" hidden="1">
      <c r="A10" s="1121"/>
      <c r="B10" s="1121"/>
      <c r="C10" s="1121"/>
      <c r="D10" s="1121"/>
      <c r="E10" s="1121"/>
      <c r="F10" s="1121"/>
      <c r="G10" s="1121"/>
      <c r="H10" s="1121"/>
      <c r="L10" s="1172"/>
      <c r="M10" s="1046"/>
      <c r="O10" s="1302"/>
      <c r="P10" s="1302"/>
      <c r="Q10" s="1302"/>
      <c r="R10" s="1302"/>
      <c r="S10" s="1302"/>
      <c r="T10" s="1302"/>
      <c r="U10" s="780"/>
      <c r="V10" s="780"/>
      <c r="X10" s="1121"/>
      <c r="Y10" s="1121"/>
      <c r="Z10" s="1121"/>
      <c r="AA10" s="1121"/>
      <c r="AB10" s="1121"/>
    </row>
    <row r="11" spans="1:37" s="735" customFormat="1" ht="18.75" hidden="1">
      <c r="A11" s="736"/>
      <c r="B11" s="736"/>
      <c r="C11" s="736"/>
      <c r="D11" s="736"/>
      <c r="E11" s="736"/>
      <c r="F11" s="736"/>
      <c r="G11" s="736"/>
      <c r="H11" s="736"/>
      <c r="L11" s="724"/>
      <c r="M11" s="713"/>
      <c r="N11" s="712"/>
      <c r="O11" s="712"/>
      <c r="P11" s="712"/>
      <c r="Q11" s="712"/>
      <c r="R11" s="712"/>
      <c r="S11" s="712"/>
      <c r="T11" s="712"/>
      <c r="U11" s="635"/>
      <c r="Z11" s="734" t="s">
        <v>635</v>
      </c>
      <c r="AA11" s="734" t="s">
        <v>636</v>
      </c>
      <c r="AH11" s="736"/>
      <c r="AI11" s="736"/>
      <c r="AJ11" s="736"/>
      <c r="AK11" s="736"/>
    </row>
    <row r="12" spans="1:37" s="461" customFormat="1" ht="11.25" hidden="1">
      <c r="A12" s="475"/>
      <c r="B12" s="475"/>
      <c r="C12" s="475"/>
      <c r="D12" s="475"/>
      <c r="E12" s="475"/>
      <c r="F12" s="475"/>
      <c r="G12" s="475"/>
      <c r="H12" s="475"/>
      <c r="L12" s="1297"/>
      <c r="M12" s="1297"/>
      <c r="N12" s="536"/>
      <c r="O12" s="1329"/>
      <c r="P12" s="1329"/>
      <c r="Q12" s="1329"/>
      <c r="R12" s="1329"/>
      <c r="S12" s="1329"/>
      <c r="T12" s="1329"/>
      <c r="U12" s="456"/>
      <c r="AE12" s="473" t="s">
        <v>371</v>
      </c>
      <c r="AH12" s="475"/>
      <c r="AI12" s="475"/>
      <c r="AJ12" s="475"/>
      <c r="AK12" s="475"/>
    </row>
    <row r="13" spans="1:37">
      <c r="J13" s="451"/>
      <c r="K13" s="451"/>
      <c r="L13" s="447"/>
      <c r="M13" s="447"/>
      <c r="N13" s="447"/>
      <c r="O13" s="1323"/>
      <c r="P13" s="1323"/>
      <c r="Q13" s="1323"/>
      <c r="R13" s="1323"/>
      <c r="S13" s="1323"/>
      <c r="T13" s="1323"/>
      <c r="U13" s="568"/>
      <c r="Z13" s="1323"/>
      <c r="AA13" s="1323"/>
      <c r="AB13" s="1323"/>
      <c r="AC13" s="1323"/>
      <c r="AD13" s="1323"/>
      <c r="AE13" s="1323"/>
    </row>
    <row r="14" spans="1:37">
      <c r="J14" s="451"/>
      <c r="K14" s="451"/>
      <c r="L14" s="1227" t="s">
        <v>445</v>
      </c>
      <c r="M14" s="1227"/>
      <c r="N14" s="1227"/>
      <c r="O14" s="1227"/>
      <c r="P14" s="1227"/>
      <c r="Q14" s="1227"/>
      <c r="R14" s="1227"/>
      <c r="S14" s="1227"/>
      <c r="T14" s="1227"/>
      <c r="U14" s="1227"/>
      <c r="V14" s="1227"/>
      <c r="W14" s="1227"/>
      <c r="X14" s="1227"/>
      <c r="Y14" s="1227"/>
      <c r="Z14" s="1227"/>
      <c r="AA14" s="1227"/>
      <c r="AB14" s="1227"/>
      <c r="AC14" s="1227"/>
      <c r="AD14" s="1227"/>
      <c r="AE14" s="1227"/>
      <c r="AF14" s="1227"/>
      <c r="AG14" s="1227" t="s">
        <v>446</v>
      </c>
    </row>
    <row r="15" spans="1:37" ht="14.25" customHeight="1">
      <c r="J15" s="451"/>
      <c r="K15" s="451"/>
      <c r="L15" s="1310" t="s">
        <v>91</v>
      </c>
      <c r="M15" s="1310" t="s">
        <v>618</v>
      </c>
      <c r="N15" s="1335" t="s">
        <v>597</v>
      </c>
      <c r="O15" s="1335"/>
      <c r="P15" s="1335"/>
      <c r="Q15" s="1335"/>
      <c r="R15" s="1335" t="s">
        <v>598</v>
      </c>
      <c r="S15" s="1335"/>
      <c r="T15" s="1335"/>
      <c r="U15" s="1335"/>
      <c r="V15" s="1335" t="s">
        <v>599</v>
      </c>
      <c r="W15" s="1335"/>
      <c r="X15" s="1335"/>
      <c r="Y15" s="1335"/>
      <c r="Z15" s="1310" t="s">
        <v>604</v>
      </c>
      <c r="AA15" s="1310"/>
      <c r="AB15" s="1310"/>
      <c r="AC15" s="1310"/>
      <c r="AD15" s="1310"/>
      <c r="AE15" s="1310" t="s">
        <v>339</v>
      </c>
      <c r="AF15" s="1322" t="s">
        <v>274</v>
      </c>
      <c r="AG15" s="1227"/>
    </row>
    <row r="16" spans="1:37" s="493" customFormat="1" ht="27.75" customHeight="1">
      <c r="A16" s="554"/>
      <c r="B16" s="554"/>
      <c r="C16" s="554"/>
      <c r="D16" s="554"/>
      <c r="E16" s="554"/>
      <c r="F16" s="554"/>
      <c r="G16" s="560"/>
      <c r="H16" s="560"/>
      <c r="I16" s="501"/>
      <c r="J16" s="499"/>
      <c r="K16" s="499"/>
      <c r="L16" s="1310"/>
      <c r="M16" s="1310"/>
      <c r="N16" s="1335"/>
      <c r="O16" s="1335"/>
      <c r="P16" s="1335"/>
      <c r="Q16" s="1335"/>
      <c r="R16" s="1335"/>
      <c r="S16" s="1335"/>
      <c r="T16" s="1335"/>
      <c r="U16" s="1335"/>
      <c r="V16" s="1335"/>
      <c r="W16" s="1335"/>
      <c r="X16" s="1335"/>
      <c r="Y16" s="1335"/>
      <c r="Z16" s="1227" t="s">
        <v>621</v>
      </c>
      <c r="AA16" s="1227"/>
      <c r="AB16" s="1227" t="s">
        <v>615</v>
      </c>
      <c r="AC16" s="1227"/>
      <c r="AD16" s="1227"/>
      <c r="AE16" s="1310"/>
      <c r="AF16" s="1322"/>
      <c r="AG16" s="1227"/>
      <c r="AH16" s="554"/>
      <c r="AI16" s="554"/>
      <c r="AJ16" s="554"/>
      <c r="AK16" s="554"/>
    </row>
    <row r="17" spans="1:37" ht="14.25" customHeight="1">
      <c r="J17" s="451"/>
      <c r="K17" s="451"/>
      <c r="L17" s="1310"/>
      <c r="M17" s="1310"/>
      <c r="N17" s="1335"/>
      <c r="O17" s="1335"/>
      <c r="P17" s="1335"/>
      <c r="Q17" s="1335"/>
      <c r="R17" s="1335"/>
      <c r="S17" s="1335"/>
      <c r="T17" s="1335"/>
      <c r="U17" s="1335"/>
      <c r="V17" s="1335"/>
      <c r="W17" s="1335"/>
      <c r="X17" s="1335"/>
      <c r="Y17" s="1335"/>
      <c r="Z17" s="504" t="s">
        <v>619</v>
      </c>
      <c r="AA17" s="504" t="s">
        <v>620</v>
      </c>
      <c r="AB17" s="506" t="s">
        <v>273</v>
      </c>
      <c r="AC17" s="1330" t="s">
        <v>272</v>
      </c>
      <c r="AD17" s="1330"/>
      <c r="AE17" s="1310"/>
      <c r="AF17" s="1322"/>
      <c r="AG17" s="1227"/>
    </row>
    <row r="18" spans="1:37">
      <c r="J18" s="451"/>
      <c r="K18" s="459">
        <v>1</v>
      </c>
      <c r="L18" s="448" t="s">
        <v>92</v>
      </c>
      <c r="M18" s="448" t="s">
        <v>48</v>
      </c>
      <c r="N18" s="1336">
        <f ca="1">OFFSET(N18,0,-1)+1</f>
        <v>3</v>
      </c>
      <c r="O18" s="1336"/>
      <c r="P18" s="1336"/>
      <c r="Q18" s="1336"/>
      <c r="R18" s="1336">
        <f ca="1">OFFSET(N18,0,0)+1</f>
        <v>4</v>
      </c>
      <c r="S18" s="1336"/>
      <c r="T18" s="1336"/>
      <c r="U18" s="1336"/>
      <c r="V18" s="640"/>
      <c r="W18" s="640"/>
      <c r="X18" s="640"/>
      <c r="Y18" s="641">
        <f ca="1">OFFSET(R18,0,0)+1</f>
        <v>5</v>
      </c>
      <c r="Z18" s="457">
        <f ca="1">OFFSET(Z18,0,-1)+1</f>
        <v>6</v>
      </c>
      <c r="AA18" s="457">
        <f ca="1">OFFSET(AA18,0,-1)+1</f>
        <v>7</v>
      </c>
      <c r="AB18" s="457">
        <f ca="1">OFFSET(AB18,0,-1)+1</f>
        <v>8</v>
      </c>
      <c r="AC18" s="1336">
        <f ca="1">OFFSET(AC18,0,-1)+1</f>
        <v>9</v>
      </c>
      <c r="AD18" s="1336"/>
      <c r="AE18" s="457">
        <f ca="1">OFFSET(AE18,0,-2)+1</f>
        <v>10</v>
      </c>
      <c r="AF18" s="493"/>
      <c r="AG18" s="457">
        <f ca="1">OFFSET(AG18,0,-2)+1</f>
        <v>11</v>
      </c>
    </row>
    <row r="19" spans="1:37" ht="22.5">
      <c r="A19" s="1281">
        <v>1</v>
      </c>
      <c r="B19" s="963"/>
      <c r="C19" s="963"/>
      <c r="D19" s="963"/>
      <c r="E19" s="963"/>
      <c r="F19" s="956"/>
      <c r="G19" s="962"/>
      <c r="H19" s="962"/>
      <c r="I19" s="944"/>
      <c r="J19" s="943"/>
      <c r="K19" s="943"/>
      <c r="L19" s="562">
        <f>mergeValue(A19)</f>
        <v>1</v>
      </c>
      <c r="M19" s="610" t="s">
        <v>19</v>
      </c>
      <c r="N19" s="1337"/>
      <c r="O19" s="1337"/>
      <c r="P19" s="1337"/>
      <c r="Q19" s="1337"/>
      <c r="R19" s="1337"/>
      <c r="S19" s="1337"/>
      <c r="T19" s="1337"/>
      <c r="U19" s="1337"/>
      <c r="V19" s="1337"/>
      <c r="W19" s="1337"/>
      <c r="X19" s="1337"/>
      <c r="Y19" s="1337"/>
      <c r="Z19" s="1337"/>
      <c r="AA19" s="1337"/>
      <c r="AB19" s="1337"/>
      <c r="AC19" s="1337"/>
      <c r="AD19" s="1337"/>
      <c r="AE19" s="1337"/>
      <c r="AF19" s="1337"/>
      <c r="AG19" s="550" t="s">
        <v>718</v>
      </c>
    </row>
    <row r="20" spans="1:37" ht="22.5">
      <c r="A20" s="1281"/>
      <c r="B20" s="1281">
        <v>1</v>
      </c>
      <c r="C20" s="963"/>
      <c r="D20" s="963"/>
      <c r="E20" s="963"/>
      <c r="F20" s="956"/>
      <c r="G20" s="965"/>
      <c r="H20" s="966"/>
      <c r="I20" s="945"/>
      <c r="J20" s="940"/>
      <c r="K20" s="938"/>
      <c r="L20" s="562" t="str">
        <f>mergeValue(A20) &amp;"."&amp; mergeValue(B20)</f>
        <v>1.1</v>
      </c>
      <c r="M20" s="516" t="s">
        <v>15</v>
      </c>
      <c r="N20" s="1338"/>
      <c r="O20" s="1338"/>
      <c r="P20" s="1338"/>
      <c r="Q20" s="1338"/>
      <c r="R20" s="1338"/>
      <c r="S20" s="1338"/>
      <c r="T20" s="1338"/>
      <c r="U20" s="1338"/>
      <c r="V20" s="1338"/>
      <c r="W20" s="1338"/>
      <c r="X20" s="1338"/>
      <c r="Y20" s="1338"/>
      <c r="Z20" s="1338"/>
      <c r="AA20" s="1338"/>
      <c r="AB20" s="1338"/>
      <c r="AC20" s="1338"/>
      <c r="AD20" s="1338"/>
      <c r="AE20" s="1338"/>
      <c r="AF20" s="1338"/>
      <c r="AG20" s="550" t="s">
        <v>459</v>
      </c>
    </row>
    <row r="21" spans="1:37" ht="22.5">
      <c r="A21" s="1281"/>
      <c r="B21" s="1281"/>
      <c r="C21" s="1281">
        <v>1</v>
      </c>
      <c r="D21" s="963"/>
      <c r="E21" s="963"/>
      <c r="F21" s="956"/>
      <c r="G21" s="965"/>
      <c r="H21" s="966"/>
      <c r="I21" s="945"/>
      <c r="J21" s="940"/>
      <c r="K21" s="938"/>
      <c r="L21" s="562" t="str">
        <f>mergeValue(A21) &amp;"."&amp; mergeValue(B21)&amp;"."&amp; mergeValue(C21)</f>
        <v>1.1.1</v>
      </c>
      <c r="M21" s="517" t="s">
        <v>7</v>
      </c>
      <c r="N21" s="1338"/>
      <c r="O21" s="1338"/>
      <c r="P21" s="1338"/>
      <c r="Q21" s="1338"/>
      <c r="R21" s="1338"/>
      <c r="S21" s="1338"/>
      <c r="T21" s="1338"/>
      <c r="U21" s="1338"/>
      <c r="V21" s="1338"/>
      <c r="W21" s="1338"/>
      <c r="X21" s="1338"/>
      <c r="Y21" s="1338"/>
      <c r="Z21" s="1338"/>
      <c r="AA21" s="1338"/>
      <c r="AB21" s="1338"/>
      <c r="AC21" s="1338"/>
      <c r="AD21" s="1338"/>
      <c r="AE21" s="1338"/>
      <c r="AF21" s="1338"/>
      <c r="AG21" s="550" t="s">
        <v>600</v>
      </c>
    </row>
    <row r="22" spans="1:37" ht="15" customHeight="1">
      <c r="A22" s="1281"/>
      <c r="B22" s="1281"/>
      <c r="C22" s="1281"/>
      <c r="D22" s="1281">
        <v>1</v>
      </c>
      <c r="E22" s="963"/>
      <c r="F22" s="956"/>
      <c r="G22" s="965"/>
      <c r="H22" s="966"/>
      <c r="I22" s="945"/>
      <c r="J22" s="940"/>
      <c r="K22" s="938"/>
      <c r="L22" s="562" t="str">
        <f>mergeValue(A22) &amp;"."&amp; mergeValue(B22)&amp;"."&amp; mergeValue(C22)&amp;"."&amp; mergeValue(D22)</f>
        <v>1.1.1.1</v>
      </c>
      <c r="M22" s="518" t="s">
        <v>21</v>
      </c>
      <c r="N22" s="1338"/>
      <c r="O22" s="1338"/>
      <c r="P22" s="1338"/>
      <c r="Q22" s="1338"/>
      <c r="R22" s="1338"/>
      <c r="S22" s="1338"/>
      <c r="T22" s="1338"/>
      <c r="U22" s="1338"/>
      <c r="V22" s="1338"/>
      <c r="W22" s="1338"/>
      <c r="X22" s="1338"/>
      <c r="Y22" s="1338"/>
      <c r="Z22" s="1338"/>
      <c r="AA22" s="1338"/>
      <c r="AB22" s="1338"/>
      <c r="AC22" s="1338"/>
      <c r="AD22" s="1338"/>
      <c r="AE22" s="1338"/>
      <c r="AF22" s="1338"/>
      <c r="AG22" s="550" t="s">
        <v>623</v>
      </c>
    </row>
    <row r="23" spans="1:37" ht="20.100000000000001" customHeight="1">
      <c r="A23" s="1281"/>
      <c r="B23" s="1281"/>
      <c r="C23" s="1281"/>
      <c r="D23" s="1281"/>
      <c r="E23" s="1281">
        <v>1</v>
      </c>
      <c r="F23" s="956"/>
      <c r="G23" s="965"/>
      <c r="H23" s="966"/>
      <c r="I23" s="967"/>
      <c r="J23" s="957"/>
      <c r="K23" s="1226"/>
      <c r="L23" s="1341" t="str">
        <f>mergeValue(A23) &amp;"."&amp; mergeValue(B23)&amp;"."&amp; mergeValue(C23)&amp;"."&amp; mergeValue(D23)&amp;"."&amp; mergeValue(E23)</f>
        <v>1.1.1.1.1</v>
      </c>
      <c r="M23" s="1342"/>
      <c r="N23" s="1289" t="s">
        <v>84</v>
      </c>
      <c r="O23" s="1348"/>
      <c r="P23" s="1346">
        <v>1</v>
      </c>
      <c r="Q23" s="1339"/>
      <c r="R23" s="1289" t="s">
        <v>84</v>
      </c>
      <c r="S23" s="1348"/>
      <c r="T23" s="1346">
        <v>1</v>
      </c>
      <c r="U23" s="1339"/>
      <c r="V23" s="1289" t="s">
        <v>84</v>
      </c>
      <c r="W23" s="531"/>
      <c r="X23" s="509">
        <v>1</v>
      </c>
      <c r="Y23" s="1042"/>
      <c r="Z23" s="638"/>
      <c r="AA23" s="638"/>
      <c r="AB23" s="1287"/>
      <c r="AC23" s="1289" t="s">
        <v>83</v>
      </c>
      <c r="AD23" s="1287"/>
      <c r="AE23" s="1289" t="s">
        <v>84</v>
      </c>
      <c r="AF23" s="547"/>
      <c r="AG23" s="1343" t="s">
        <v>622</v>
      </c>
      <c r="AH23" s="470" t="str">
        <f>strCheckDate(Z24:AF24)</f>
        <v/>
      </c>
      <c r="AI23" s="474" t="str">
        <f>IF(AND(COUNTIF(AJ18:AJ27,AJ23)&gt;1,AJ23&lt;&gt;""),"ErrUnique:HasDoubleConn","")</f>
        <v/>
      </c>
      <c r="AJ23" s="474"/>
      <c r="AK23" s="474"/>
    </row>
    <row r="24" spans="1:37" ht="20.100000000000001" customHeight="1">
      <c r="A24" s="1281"/>
      <c r="B24" s="1281"/>
      <c r="C24" s="1281"/>
      <c r="D24" s="1281"/>
      <c r="E24" s="1281"/>
      <c r="F24" s="956"/>
      <c r="G24" s="965"/>
      <c r="H24" s="966"/>
      <c r="I24" s="967"/>
      <c r="J24" s="957"/>
      <c r="K24" s="1226"/>
      <c r="L24" s="1341"/>
      <c r="M24" s="1342"/>
      <c r="N24" s="1289"/>
      <c r="O24" s="1348"/>
      <c r="P24" s="1346"/>
      <c r="Q24" s="1347"/>
      <c r="R24" s="1289"/>
      <c r="S24" s="1348"/>
      <c r="T24" s="1346"/>
      <c r="U24" s="1340"/>
      <c r="V24" s="1289"/>
      <c r="W24" s="570"/>
      <c r="X24" s="535"/>
      <c r="Y24" s="535"/>
      <c r="Z24" s="541"/>
      <c r="AA24" s="572" t="str">
        <f>AB23 &amp; "-" &amp; AD23</f>
        <v>-</v>
      </c>
      <c r="AB24" s="1288"/>
      <c r="AC24" s="1289"/>
      <c r="AD24" s="1288"/>
      <c r="AE24" s="1289"/>
      <c r="AF24" s="639"/>
      <c r="AG24" s="1344"/>
      <c r="AI24" s="474"/>
      <c r="AJ24" s="474"/>
      <c r="AK24" s="474"/>
    </row>
    <row r="25" spans="1:37" ht="20.100000000000001" customHeight="1">
      <c r="A25" s="1281"/>
      <c r="B25" s="1281"/>
      <c r="C25" s="1281"/>
      <c r="D25" s="1281"/>
      <c r="E25" s="1281"/>
      <c r="F25" s="956"/>
      <c r="G25" s="965"/>
      <c r="H25" s="966"/>
      <c r="I25" s="967"/>
      <c r="J25" s="957"/>
      <c r="K25" s="1226"/>
      <c r="L25" s="1341"/>
      <c r="M25" s="1342"/>
      <c r="N25" s="1289"/>
      <c r="O25" s="1348"/>
      <c r="P25" s="1346"/>
      <c r="Q25" s="1340"/>
      <c r="R25" s="1289"/>
      <c r="S25" s="571"/>
      <c r="T25" s="528"/>
      <c r="U25" s="535"/>
      <c r="V25" s="540"/>
      <c r="W25" s="540"/>
      <c r="X25" s="540"/>
      <c r="Y25" s="540"/>
      <c r="Z25" s="541"/>
      <c r="AA25" s="541"/>
      <c r="AB25" s="542"/>
      <c r="AC25" s="534"/>
      <c r="AD25" s="534"/>
      <c r="AE25" s="542"/>
      <c r="AF25" s="534"/>
      <c r="AG25" s="1344"/>
      <c r="AI25" s="474"/>
      <c r="AJ25" s="474"/>
      <c r="AK25" s="474"/>
    </row>
    <row r="26" spans="1:37" ht="20.100000000000001" customHeight="1">
      <c r="A26" s="1281"/>
      <c r="B26" s="1281"/>
      <c r="C26" s="1281"/>
      <c r="D26" s="1281"/>
      <c r="E26" s="1281"/>
      <c r="F26" s="956"/>
      <c r="G26" s="965"/>
      <c r="H26" s="966"/>
      <c r="I26" s="967"/>
      <c r="J26" s="957"/>
      <c r="K26" s="1226"/>
      <c r="L26" s="1341"/>
      <c r="M26" s="1342"/>
      <c r="N26" s="1289"/>
      <c r="O26" s="543"/>
      <c r="P26" s="545"/>
      <c r="Q26" s="544"/>
      <c r="R26" s="540"/>
      <c r="S26" s="540"/>
      <c r="T26" s="540"/>
      <c r="U26" s="540"/>
      <c r="V26" s="540"/>
      <c r="W26" s="540"/>
      <c r="X26" s="540"/>
      <c r="Y26" s="540"/>
      <c r="Z26" s="541"/>
      <c r="AA26" s="541"/>
      <c r="AB26" s="542"/>
      <c r="AC26" s="534"/>
      <c r="AD26" s="534"/>
      <c r="AE26" s="542"/>
      <c r="AF26" s="534"/>
      <c r="AG26" s="1344"/>
      <c r="AI26" s="474"/>
      <c r="AJ26" s="474"/>
      <c r="AK26" s="474"/>
    </row>
    <row r="27" spans="1:37" s="445" customFormat="1" ht="15" customHeight="1">
      <c r="A27" s="1281"/>
      <c r="B27" s="1281"/>
      <c r="C27" s="1281"/>
      <c r="D27" s="1281"/>
      <c r="E27" s="964"/>
      <c r="F27" s="958"/>
      <c r="G27" s="960"/>
      <c r="H27" s="958"/>
      <c r="I27" s="967"/>
      <c r="J27" s="957"/>
      <c r="K27" s="951"/>
      <c r="L27" s="508"/>
      <c r="M27" s="521" t="s">
        <v>5</v>
      </c>
      <c r="N27" s="521"/>
      <c r="O27" s="521"/>
      <c r="P27" s="521"/>
      <c r="Q27" s="521"/>
      <c r="R27" s="521"/>
      <c r="S27" s="521"/>
      <c r="T27" s="521"/>
      <c r="U27" s="521"/>
      <c r="V27" s="521"/>
      <c r="W27" s="521"/>
      <c r="X27" s="521"/>
      <c r="Y27" s="521"/>
      <c r="Z27" s="521"/>
      <c r="AA27" s="521"/>
      <c r="AB27" s="521"/>
      <c r="AC27" s="521"/>
      <c r="AD27" s="521"/>
      <c r="AE27" s="521"/>
      <c r="AF27" s="521"/>
      <c r="AG27" s="1345"/>
      <c r="AH27" s="471"/>
      <c r="AI27" s="471"/>
      <c r="AJ27" s="205"/>
      <c r="AK27" s="205"/>
    </row>
    <row r="28" spans="1:37" s="445" customFormat="1" ht="15" customHeight="1">
      <c r="A28" s="1281"/>
      <c r="B28" s="1281"/>
      <c r="C28" s="1281"/>
      <c r="D28" s="964"/>
      <c r="E28" s="964"/>
      <c r="F28" s="958"/>
      <c r="G28" s="965"/>
      <c r="H28" s="958"/>
      <c r="I28" s="951"/>
      <c r="J28" s="942"/>
      <c r="K28" s="951"/>
      <c r="L28" s="508"/>
      <c r="M28" s="520" t="s">
        <v>16</v>
      </c>
      <c r="N28" s="520"/>
      <c r="O28" s="520"/>
      <c r="P28" s="520"/>
      <c r="Q28" s="520"/>
      <c r="R28" s="520"/>
      <c r="S28" s="520"/>
      <c r="T28" s="520"/>
      <c r="U28" s="520"/>
      <c r="V28" s="520"/>
      <c r="W28" s="520"/>
      <c r="X28" s="520"/>
      <c r="Y28" s="520"/>
      <c r="Z28" s="520"/>
      <c r="AA28" s="520"/>
      <c r="AB28" s="520"/>
      <c r="AC28" s="520"/>
      <c r="AD28" s="520"/>
      <c r="AE28" s="520"/>
      <c r="AF28" s="534"/>
      <c r="AG28" s="530"/>
      <c r="AH28" s="471"/>
      <c r="AI28" s="471"/>
      <c r="AJ28" s="205"/>
      <c r="AK28" s="205"/>
    </row>
    <row r="29" spans="1:37" s="445" customFormat="1" ht="15" customHeight="1">
      <c r="A29" s="1281"/>
      <c r="B29" s="1281"/>
      <c r="C29" s="964"/>
      <c r="D29" s="964"/>
      <c r="E29" s="964"/>
      <c r="F29" s="958"/>
      <c r="G29" s="965"/>
      <c r="H29" s="958"/>
      <c r="I29" s="951"/>
      <c r="J29" s="942"/>
      <c r="K29" s="951"/>
      <c r="L29" s="508"/>
      <c r="M29" s="519" t="s">
        <v>17</v>
      </c>
      <c r="N29" s="519"/>
      <c r="O29" s="519"/>
      <c r="P29" s="519"/>
      <c r="Q29" s="519"/>
      <c r="R29" s="519"/>
      <c r="S29" s="519"/>
      <c r="T29" s="519"/>
      <c r="U29" s="519"/>
      <c r="V29" s="519"/>
      <c r="W29" s="519"/>
      <c r="X29" s="519"/>
      <c r="Y29" s="519"/>
      <c r="Z29" s="515"/>
      <c r="AA29" s="515"/>
      <c r="AB29" s="542"/>
      <c r="AC29" s="534"/>
      <c r="AD29" s="533"/>
      <c r="AE29" s="519"/>
      <c r="AF29" s="534"/>
      <c r="AG29" s="530"/>
      <c r="AH29" s="471"/>
      <c r="AI29" s="471"/>
      <c r="AJ29" s="471"/>
      <c r="AK29" s="471"/>
    </row>
    <row r="30" spans="1:37" s="445" customFormat="1" ht="15" customHeight="1">
      <c r="A30" s="1281"/>
      <c r="B30" s="964"/>
      <c r="C30" s="964"/>
      <c r="D30" s="964"/>
      <c r="E30" s="964"/>
      <c r="F30" s="958"/>
      <c r="G30" s="965"/>
      <c r="H30" s="958"/>
      <c r="I30" s="951"/>
      <c r="J30" s="942"/>
      <c r="K30" s="951"/>
      <c r="L30" s="508"/>
      <c r="M30" s="528" t="s">
        <v>18</v>
      </c>
      <c r="N30" s="528"/>
      <c r="O30" s="528"/>
      <c r="P30" s="528"/>
      <c r="Q30" s="528"/>
      <c r="R30" s="528"/>
      <c r="S30" s="528"/>
      <c r="T30" s="528"/>
      <c r="U30" s="528"/>
      <c r="V30" s="528"/>
      <c r="W30" s="528"/>
      <c r="X30" s="528"/>
      <c r="Y30" s="528"/>
      <c r="Z30" s="515"/>
      <c r="AA30" s="515"/>
      <c r="AB30" s="542"/>
      <c r="AC30" s="534"/>
      <c r="AD30" s="533"/>
      <c r="AE30" s="519"/>
      <c r="AF30" s="534"/>
      <c r="AG30" s="530"/>
      <c r="AH30" s="471"/>
      <c r="AI30" s="471"/>
      <c r="AJ30" s="471"/>
      <c r="AK30" s="471"/>
    </row>
    <row r="31" spans="1:37" s="445" customFormat="1" ht="15" customHeight="1">
      <c r="A31" s="937"/>
      <c r="B31" s="937"/>
      <c r="C31" s="937"/>
      <c r="D31" s="937"/>
      <c r="E31" s="937"/>
      <c r="F31" s="937"/>
      <c r="G31" s="950"/>
      <c r="H31" s="951"/>
      <c r="I31" s="941"/>
      <c r="J31" s="942"/>
      <c r="K31" s="937"/>
      <c r="L31" s="508"/>
      <c r="M31" s="535" t="s">
        <v>308</v>
      </c>
      <c r="N31" s="535"/>
      <c r="O31" s="535"/>
      <c r="P31" s="535"/>
      <c r="Q31" s="535"/>
      <c r="R31" s="535"/>
      <c r="S31" s="535"/>
      <c r="T31" s="535"/>
      <c r="U31" s="535"/>
      <c r="V31" s="535"/>
      <c r="W31" s="535"/>
      <c r="X31" s="535"/>
      <c r="Y31" s="535"/>
      <c r="Z31" s="515"/>
      <c r="AA31" s="515"/>
      <c r="AB31" s="542"/>
      <c r="AC31" s="534"/>
      <c r="AD31" s="533"/>
      <c r="AE31" s="519"/>
      <c r="AF31" s="534"/>
      <c r="AG31" s="530"/>
      <c r="AH31" s="471"/>
      <c r="AI31" s="471"/>
      <c r="AJ31" s="471"/>
      <c r="AK31" s="471"/>
    </row>
    <row r="33" spans="12:37" ht="102" customHeight="1">
      <c r="L33" s="1">
        <v>1</v>
      </c>
      <c r="M33" s="1274" t="s">
        <v>747</v>
      </c>
      <c r="N33" s="1274"/>
      <c r="O33" s="1274"/>
      <c r="P33" s="1274"/>
      <c r="Q33" s="1274"/>
      <c r="R33" s="1274"/>
      <c r="S33" s="1274"/>
      <c r="T33" s="1274"/>
      <c r="U33" s="1274"/>
      <c r="V33" s="1274"/>
      <c r="W33" s="1274"/>
      <c r="X33" s="1274"/>
      <c r="Y33" s="1274"/>
      <c r="Z33" s="1274"/>
      <c r="AA33" s="1274"/>
      <c r="AB33" s="1274"/>
      <c r="AC33" s="1274"/>
      <c r="AD33" s="1274"/>
      <c r="AE33" s="1274"/>
      <c r="AF33" s="1274"/>
      <c r="AG33" s="1274"/>
      <c r="AH33" s="476"/>
      <c r="AI33" s="476"/>
      <c r="AJ33" s="476"/>
      <c r="AK33" s="476"/>
    </row>
    <row r="34" spans="12:37" ht="14.25" customHeight="1">
      <c r="L34" s="483"/>
      <c r="M34" s="484"/>
      <c r="N34" s="484"/>
      <c r="O34" s="484"/>
      <c r="P34" s="484"/>
      <c r="Q34" s="484"/>
      <c r="R34" s="484"/>
      <c r="S34" s="484"/>
      <c r="T34" s="484"/>
      <c r="U34" s="484"/>
      <c r="V34" s="484"/>
      <c r="W34" s="484"/>
      <c r="X34" s="484"/>
      <c r="Y34" s="484"/>
      <c r="Z34" s="487"/>
      <c r="AA34" s="487"/>
      <c r="AB34" s="487"/>
      <c r="AC34" s="487"/>
      <c r="AD34" s="487"/>
      <c r="AE34" s="487"/>
      <c r="AF34" s="487"/>
      <c r="AG34" s="487"/>
      <c r="AH34" s="488"/>
      <c r="AI34" s="488"/>
      <c r="AJ34" s="488"/>
      <c r="AK34" s="488"/>
    </row>
  </sheetData>
  <sheetProtection password="FA9C" sheet="1" objects="1" scenarios="1" formatColumns="0" formatRows="0"/>
  <dataConsolidate/>
  <mergeCells count="52">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 ref="AC17:AD17"/>
    <mergeCell ref="V15:Y17"/>
    <mergeCell ref="Z16:AA16"/>
    <mergeCell ref="AB16:AD16"/>
    <mergeCell ref="O7:T7"/>
    <mergeCell ref="O10:T10"/>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L5:T5"/>
    <mergeCell ref="AG14:AG17"/>
    <mergeCell ref="Z15:AD15"/>
    <mergeCell ref="AE15:AE17"/>
    <mergeCell ref="AF15:AF17"/>
    <mergeCell ref="L12:M12"/>
    <mergeCell ref="O12:T12"/>
    <mergeCell ref="O13:T13"/>
    <mergeCell ref="Z13:AE13"/>
    <mergeCell ref="N8:T8"/>
    <mergeCell ref="N9:T9"/>
    <mergeCell ref="L14:AF14"/>
    <mergeCell ref="L15:L17"/>
    <mergeCell ref="M15:M17"/>
    <mergeCell ref="N15:Q17"/>
    <mergeCell ref="R15:U17"/>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65538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72091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8645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85199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91752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8306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6555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13109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9663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26216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32770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9323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23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458775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524311 AE589847"/>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207</v>
      </c>
    </row>
    <row r="2" spans="1:20" ht="22.5">
      <c r="F2" s="1275" t="s">
        <v>470</v>
      </c>
      <c r="G2" s="1276"/>
      <c r="H2" s="1277"/>
      <c r="I2" s="407"/>
    </row>
    <row r="3" spans="1:20" ht="3" customHeight="1"/>
    <row r="4" spans="1:20" s="182" customFormat="1" ht="11.25">
      <c r="A4" s="206"/>
      <c r="B4" s="206"/>
      <c r="C4" s="206"/>
      <c r="D4" s="206"/>
      <c r="F4" s="1227" t="s">
        <v>445</v>
      </c>
      <c r="G4" s="1227"/>
      <c r="H4" s="1227"/>
      <c r="I4" s="1278"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8"/>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25.05.2023</v>
      </c>
      <c r="I7" s="188" t="s">
        <v>472</v>
      </c>
      <c r="J7" s="312"/>
      <c r="K7" s="206"/>
      <c r="L7" s="206"/>
      <c r="M7" s="206"/>
      <c r="N7" s="206"/>
      <c r="O7" s="206"/>
      <c r="P7" s="206"/>
      <c r="Q7" s="206"/>
      <c r="R7" s="206"/>
      <c r="S7" s="206"/>
      <c r="T7" s="206"/>
    </row>
    <row r="8" spans="1:20" s="182" customFormat="1" ht="45">
      <c r="A8" s="1279">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79"/>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79"/>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79"/>
      <c r="B11" s="1279">
        <v>1</v>
      </c>
      <c r="C11" s="321"/>
      <c r="D11" s="321"/>
      <c r="F11" s="313" t="str">
        <f>"4."&amp;mergeValue(A11) &amp;"."&amp;mergeValue(B11)</f>
        <v>4.1.1</v>
      </c>
      <c r="G11" s="304" t="s">
        <v>570</v>
      </c>
      <c r="H11" s="297" t="str">
        <f>IF(region_name="","",region_name)</f>
        <v>Костромская область</v>
      </c>
      <c r="I11" s="188" t="s">
        <v>478</v>
      </c>
      <c r="J11" s="312"/>
      <c r="K11" s="206"/>
      <c r="L11" s="206"/>
      <c r="M11" s="206"/>
      <c r="N11" s="206"/>
      <c r="O11" s="206"/>
      <c r="P11" s="206"/>
      <c r="Q11" s="206"/>
      <c r="R11" s="206"/>
      <c r="S11" s="206"/>
      <c r="T11" s="206"/>
    </row>
    <row r="12" spans="1:20" s="182" customFormat="1" ht="22.5">
      <c r="A12" s="1279"/>
      <c r="B12" s="1279"/>
      <c r="C12" s="1279">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79"/>
      <c r="B13" s="1279"/>
      <c r="C13" s="1279"/>
      <c r="D13" s="321">
        <v>1</v>
      </c>
      <c r="F13" s="313" t="str">
        <f>"4."&amp;mergeValue(A13) &amp;"."&amp;mergeValue(B13)&amp;"."&amp;mergeValue(C13)&amp;"."&amp;mergeValue(D13)</f>
        <v>4.1.1.1.1</v>
      </c>
      <c r="G13" s="392" t="s">
        <v>477</v>
      </c>
      <c r="H13" s="297"/>
      <c r="I13" s="1280" t="s">
        <v>569</v>
      </c>
      <c r="J13" s="312"/>
      <c r="K13" s="206"/>
      <c r="L13" s="206"/>
      <c r="M13" s="206"/>
      <c r="N13" s="206"/>
      <c r="O13" s="206"/>
      <c r="P13" s="206"/>
      <c r="Q13" s="206"/>
      <c r="R13" s="206"/>
      <c r="S13" s="206"/>
      <c r="T13" s="206"/>
    </row>
    <row r="14" spans="1:20" s="182" customFormat="1" ht="18.75">
      <c r="A14" s="1279"/>
      <c r="B14" s="1279"/>
      <c r="C14" s="1279"/>
      <c r="D14" s="321"/>
      <c r="F14" s="315"/>
      <c r="G14" s="143" t="s">
        <v>4</v>
      </c>
      <c r="H14" s="320"/>
      <c r="I14" s="1280"/>
      <c r="J14" s="312"/>
      <c r="K14" s="206"/>
      <c r="L14" s="206"/>
      <c r="M14" s="206"/>
      <c r="N14" s="206"/>
      <c r="O14" s="206"/>
      <c r="P14" s="206"/>
      <c r="Q14" s="206"/>
      <c r="R14" s="206"/>
      <c r="S14" s="206"/>
      <c r="T14" s="206"/>
    </row>
    <row r="15" spans="1:20" s="182" customFormat="1" ht="18.75">
      <c r="A15" s="1279"/>
      <c r="B15" s="1279"/>
      <c r="C15" s="321"/>
      <c r="D15" s="321"/>
      <c r="F15" s="393"/>
      <c r="G15" s="187" t="s">
        <v>401</v>
      </c>
      <c r="H15" s="394"/>
      <c r="I15" s="395"/>
      <c r="J15" s="312"/>
      <c r="K15" s="206"/>
      <c r="L15" s="206"/>
      <c r="M15" s="206"/>
      <c r="N15" s="206"/>
      <c r="O15" s="206"/>
      <c r="P15" s="206"/>
      <c r="Q15" s="206"/>
      <c r="R15" s="206"/>
      <c r="S15" s="206"/>
      <c r="T15" s="206"/>
    </row>
    <row r="16" spans="1:20" s="182" customFormat="1" ht="18.75">
      <c r="A16" s="1279"/>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4" t="s">
        <v>571</v>
      </c>
      <c r="H19" s="1274"/>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Logger">
    <tabColor indexed="24"/>
  </sheetPr>
  <dimension ref="A1:D9"/>
  <sheetViews>
    <sheetView showGridLines="0" zoomScaleNormal="100" workbookViewId="0"/>
  </sheetViews>
  <sheetFormatPr defaultColWidth="9.140625" defaultRowHeight="11.25"/>
  <cols>
    <col min="1" max="1" width="30.7109375" style="12" customWidth="1"/>
    <col min="2" max="2" width="80.7109375" style="12" customWidth="1"/>
    <col min="3" max="3" width="30.7109375" style="12" customWidth="1"/>
    <col min="4" max="16384" width="9.140625" style="11"/>
  </cols>
  <sheetData>
    <row r="1" spans="1:4" ht="24" customHeight="1">
      <c r="A1" s="110" t="s">
        <v>69</v>
      </c>
      <c r="B1" s="110" t="s">
        <v>70</v>
      </c>
      <c r="C1" s="110" t="s">
        <v>71</v>
      </c>
      <c r="D1" s="10"/>
    </row>
    <row r="2" spans="1:4">
      <c r="A2" s="1195">
        <v>45071.468298611115</v>
      </c>
      <c r="B2" s="12" t="s">
        <v>760</v>
      </c>
      <c r="C2" s="12" t="s">
        <v>439</v>
      </c>
    </row>
    <row r="3" spans="1:4">
      <c r="A3" s="1195">
        <v>45071.468310185184</v>
      </c>
      <c r="B3" s="12" t="s">
        <v>761</v>
      </c>
      <c r="C3" s="12" t="s">
        <v>439</v>
      </c>
    </row>
    <row r="4" spans="1:4">
      <c r="A4" s="1195">
        <v>45071.468425925923</v>
      </c>
      <c r="B4" s="12" t="s">
        <v>760</v>
      </c>
      <c r="C4" s="12" t="s">
        <v>439</v>
      </c>
    </row>
    <row r="5" spans="1:4">
      <c r="A5" s="1195">
        <v>45071.468449074076</v>
      </c>
      <c r="B5" s="12" t="s">
        <v>761</v>
      </c>
      <c r="C5" s="12" t="s">
        <v>439</v>
      </c>
    </row>
    <row r="6" spans="1:4">
      <c r="A6" s="1195">
        <v>45071.469155092593</v>
      </c>
      <c r="B6" s="12" t="s">
        <v>760</v>
      </c>
      <c r="C6" s="12" t="s">
        <v>439</v>
      </c>
    </row>
    <row r="7" spans="1:4">
      <c r="A7" s="1195">
        <v>45071.469178240739</v>
      </c>
      <c r="B7" s="12" t="s">
        <v>761</v>
      </c>
      <c r="C7" s="12" t="s">
        <v>439</v>
      </c>
    </row>
    <row r="8" spans="1:4">
      <c r="A8" s="1195">
        <v>45077.4684375</v>
      </c>
      <c r="B8" s="12" t="s">
        <v>760</v>
      </c>
      <c r="C8" s="12" t="s">
        <v>439</v>
      </c>
    </row>
    <row r="9" spans="1:4">
      <c r="A9" s="1195">
        <v>45077.468460648146</v>
      </c>
      <c r="B9" s="12" t="s">
        <v>761</v>
      </c>
      <c r="C9" s="12" t="s">
        <v>439</v>
      </c>
    </row>
  </sheetData>
  <sheetProtection algorithmName="SHA-512" hashValue="YP9460K4IJD81U6jPfwIuL9c34OyRVh7GBY7KyEWBOdGE7kNxMP/sCxf7jiZjlXkXZpl295rgDm0fpuYIe8YNQ==" saltValue="TDy+LgDc3uitXc180joD6w==" spinCount="100000" sheet="1" objects="1" scenarios="1" formatColumns="0" formatRows="0" autoFilter="0"/>
  <phoneticPr fontId="6" type="noConversion"/>
  <pageMargins left="0.75" right="0.75" top="1" bottom="1" header="0.5" footer="0.5"/>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470" hidden="1" customWidth="1"/>
    <col min="7" max="8" width="9.140625" style="476" hidden="1" customWidth="1"/>
    <col min="9" max="9" width="3.7109375" style="453" customWidth="1"/>
    <col min="10" max="11" width="3.7109375" style="452" customWidth="1"/>
    <col min="12" max="12" width="12.7109375" style="446" customWidth="1"/>
    <col min="13" max="13" width="47.42578125" style="446" customWidth="1"/>
    <col min="14" max="14" width="2.7109375" style="446" hidden="1" customWidth="1"/>
    <col min="15" max="18" width="23.7109375" style="446" customWidth="1"/>
    <col min="19" max="19" width="11.7109375" style="446" customWidth="1"/>
    <col min="20" max="20" width="3.7109375" style="446" customWidth="1"/>
    <col min="21" max="21" width="11.7109375" style="446" customWidth="1"/>
    <col min="22" max="22" width="8.5703125" style="446" hidden="1" customWidth="1"/>
    <col min="23" max="23" width="4.7109375" style="446" customWidth="1"/>
    <col min="24" max="24" width="115.7109375" style="446" customWidth="1"/>
    <col min="25" max="25" width="10.5703125" style="956"/>
    <col min="26" max="29" width="10.5703125" style="470"/>
    <col min="30" max="246" width="10.5703125" style="446"/>
    <col min="247" max="254" width="0" style="446" hidden="1" customWidth="1"/>
    <col min="255" max="257" width="3.7109375" style="446" customWidth="1"/>
    <col min="258" max="258" width="12.7109375" style="446" customWidth="1"/>
    <col min="259" max="259" width="47.42578125" style="446" customWidth="1"/>
    <col min="260" max="260" width="0" style="446" hidden="1" customWidth="1"/>
    <col min="261" max="261" width="24.7109375" style="446" customWidth="1"/>
    <col min="262" max="262" width="14.7109375" style="446" customWidth="1"/>
    <col min="263" max="264" width="15.7109375" style="446" customWidth="1"/>
    <col min="265" max="265" width="11.7109375" style="446" customWidth="1"/>
    <col min="266" max="266" width="6.42578125" style="446" bestFit="1" customWidth="1"/>
    <col min="267" max="267" width="11.7109375" style="446" customWidth="1"/>
    <col min="268" max="268" width="0" style="446" hidden="1" customWidth="1"/>
    <col min="269" max="269" width="3.7109375" style="446" customWidth="1"/>
    <col min="270" max="270" width="11.140625" style="446" bestFit="1" customWidth="1"/>
    <col min="271" max="502" width="10.5703125" style="446"/>
    <col min="503" max="510" width="0" style="446" hidden="1" customWidth="1"/>
    <col min="511" max="513" width="3.7109375" style="446" customWidth="1"/>
    <col min="514" max="514" width="12.7109375" style="446" customWidth="1"/>
    <col min="515" max="515" width="47.42578125" style="446" customWidth="1"/>
    <col min="516" max="516" width="0" style="446" hidden="1" customWidth="1"/>
    <col min="517" max="517" width="24.7109375" style="446" customWidth="1"/>
    <col min="518" max="518" width="14.7109375" style="446" customWidth="1"/>
    <col min="519" max="520" width="15.7109375" style="446" customWidth="1"/>
    <col min="521" max="521" width="11.7109375" style="446" customWidth="1"/>
    <col min="522" max="522" width="6.42578125" style="446" bestFit="1" customWidth="1"/>
    <col min="523" max="523" width="11.7109375" style="446" customWidth="1"/>
    <col min="524" max="524" width="0" style="446" hidden="1" customWidth="1"/>
    <col min="525" max="525" width="3.7109375" style="446" customWidth="1"/>
    <col min="526" max="526" width="11.140625" style="446" bestFit="1" customWidth="1"/>
    <col min="527" max="758" width="10.5703125" style="446"/>
    <col min="759" max="766" width="0" style="446" hidden="1" customWidth="1"/>
    <col min="767" max="769" width="3.7109375" style="446" customWidth="1"/>
    <col min="770" max="770" width="12.7109375" style="446" customWidth="1"/>
    <col min="771" max="771" width="47.42578125" style="446" customWidth="1"/>
    <col min="772" max="772" width="0" style="446" hidden="1" customWidth="1"/>
    <col min="773" max="773" width="24.7109375" style="446" customWidth="1"/>
    <col min="774" max="774" width="14.7109375" style="446" customWidth="1"/>
    <col min="775" max="776" width="15.7109375" style="446" customWidth="1"/>
    <col min="777" max="777" width="11.7109375" style="446" customWidth="1"/>
    <col min="778" max="778" width="6.42578125" style="446" bestFit="1" customWidth="1"/>
    <col min="779" max="779" width="11.7109375" style="446" customWidth="1"/>
    <col min="780" max="780" width="0" style="446" hidden="1" customWidth="1"/>
    <col min="781" max="781" width="3.7109375" style="446" customWidth="1"/>
    <col min="782" max="782" width="11.140625" style="446" bestFit="1" customWidth="1"/>
    <col min="783" max="1014" width="10.5703125" style="446"/>
    <col min="1015" max="1022" width="0" style="446" hidden="1" customWidth="1"/>
    <col min="1023" max="1025" width="3.7109375" style="446" customWidth="1"/>
    <col min="1026" max="1026" width="12.7109375" style="446" customWidth="1"/>
    <col min="1027" max="1027" width="47.42578125" style="446" customWidth="1"/>
    <col min="1028" max="1028" width="0" style="446" hidden="1" customWidth="1"/>
    <col min="1029" max="1029" width="24.7109375" style="446" customWidth="1"/>
    <col min="1030" max="1030" width="14.7109375" style="446" customWidth="1"/>
    <col min="1031" max="1032" width="15.7109375" style="446" customWidth="1"/>
    <col min="1033" max="1033" width="11.7109375" style="446" customWidth="1"/>
    <col min="1034" max="1034" width="6.42578125" style="446" bestFit="1" customWidth="1"/>
    <col min="1035" max="1035" width="11.7109375" style="446" customWidth="1"/>
    <col min="1036" max="1036" width="0" style="446" hidden="1" customWidth="1"/>
    <col min="1037" max="1037" width="3.7109375" style="446" customWidth="1"/>
    <col min="1038" max="1038" width="11.140625" style="446" bestFit="1" customWidth="1"/>
    <col min="1039" max="1270" width="10.5703125" style="446"/>
    <col min="1271" max="1278" width="0" style="446" hidden="1" customWidth="1"/>
    <col min="1279" max="1281" width="3.7109375" style="446" customWidth="1"/>
    <col min="1282" max="1282" width="12.7109375" style="446" customWidth="1"/>
    <col min="1283" max="1283" width="47.42578125" style="446" customWidth="1"/>
    <col min="1284" max="1284" width="0" style="446" hidden="1" customWidth="1"/>
    <col min="1285" max="1285" width="24.7109375" style="446" customWidth="1"/>
    <col min="1286" max="1286" width="14.7109375" style="446" customWidth="1"/>
    <col min="1287" max="1288" width="15.7109375" style="446" customWidth="1"/>
    <col min="1289" max="1289" width="11.7109375" style="446" customWidth="1"/>
    <col min="1290" max="1290" width="6.42578125" style="446" bestFit="1" customWidth="1"/>
    <col min="1291" max="1291" width="11.7109375" style="446" customWidth="1"/>
    <col min="1292" max="1292" width="0" style="446" hidden="1" customWidth="1"/>
    <col min="1293" max="1293" width="3.7109375" style="446" customWidth="1"/>
    <col min="1294" max="1294" width="11.140625" style="446" bestFit="1" customWidth="1"/>
    <col min="1295" max="1526" width="10.5703125" style="446"/>
    <col min="1527" max="1534" width="0" style="446" hidden="1" customWidth="1"/>
    <col min="1535" max="1537" width="3.7109375" style="446" customWidth="1"/>
    <col min="1538" max="1538" width="12.7109375" style="446" customWidth="1"/>
    <col min="1539" max="1539" width="47.42578125" style="446" customWidth="1"/>
    <col min="1540" max="1540" width="0" style="446" hidden="1" customWidth="1"/>
    <col min="1541" max="1541" width="24.7109375" style="446" customWidth="1"/>
    <col min="1542" max="1542" width="14.7109375" style="446" customWidth="1"/>
    <col min="1543" max="1544" width="15.7109375" style="446" customWidth="1"/>
    <col min="1545" max="1545" width="11.7109375" style="446" customWidth="1"/>
    <col min="1546" max="1546" width="6.42578125" style="446" bestFit="1" customWidth="1"/>
    <col min="1547" max="1547" width="11.7109375" style="446" customWidth="1"/>
    <col min="1548" max="1548" width="0" style="446" hidden="1" customWidth="1"/>
    <col min="1549" max="1549" width="3.7109375" style="446" customWidth="1"/>
    <col min="1550" max="1550" width="11.140625" style="446" bestFit="1" customWidth="1"/>
    <col min="1551" max="1782" width="10.5703125" style="446"/>
    <col min="1783" max="1790" width="0" style="446" hidden="1" customWidth="1"/>
    <col min="1791" max="1793" width="3.7109375" style="446" customWidth="1"/>
    <col min="1794" max="1794" width="12.7109375" style="446" customWidth="1"/>
    <col min="1795" max="1795" width="47.42578125" style="446" customWidth="1"/>
    <col min="1796" max="1796" width="0" style="446" hidden="1" customWidth="1"/>
    <col min="1797" max="1797" width="24.7109375" style="446" customWidth="1"/>
    <col min="1798" max="1798" width="14.7109375" style="446" customWidth="1"/>
    <col min="1799" max="1800" width="15.7109375" style="446" customWidth="1"/>
    <col min="1801" max="1801" width="11.7109375" style="446" customWidth="1"/>
    <col min="1802" max="1802" width="6.42578125" style="446" bestFit="1" customWidth="1"/>
    <col min="1803" max="1803" width="11.7109375" style="446" customWidth="1"/>
    <col min="1804" max="1804" width="0" style="446" hidden="1" customWidth="1"/>
    <col min="1805" max="1805" width="3.7109375" style="446" customWidth="1"/>
    <col min="1806" max="1806" width="11.140625" style="446" bestFit="1" customWidth="1"/>
    <col min="1807" max="2038" width="10.5703125" style="446"/>
    <col min="2039" max="2046" width="0" style="446" hidden="1" customWidth="1"/>
    <col min="2047" max="2049" width="3.7109375" style="446" customWidth="1"/>
    <col min="2050" max="2050" width="12.7109375" style="446" customWidth="1"/>
    <col min="2051" max="2051" width="47.42578125" style="446" customWidth="1"/>
    <col min="2052" max="2052" width="0" style="446" hidden="1" customWidth="1"/>
    <col min="2053" max="2053" width="24.7109375" style="446" customWidth="1"/>
    <col min="2054" max="2054" width="14.7109375" style="446" customWidth="1"/>
    <col min="2055" max="2056" width="15.7109375" style="446" customWidth="1"/>
    <col min="2057" max="2057" width="11.7109375" style="446" customWidth="1"/>
    <col min="2058" max="2058" width="6.42578125" style="446" bestFit="1" customWidth="1"/>
    <col min="2059" max="2059" width="11.7109375" style="446" customWidth="1"/>
    <col min="2060" max="2060" width="0" style="446" hidden="1" customWidth="1"/>
    <col min="2061" max="2061" width="3.7109375" style="446" customWidth="1"/>
    <col min="2062" max="2062" width="11.140625" style="446" bestFit="1" customWidth="1"/>
    <col min="2063" max="2294" width="10.5703125" style="446"/>
    <col min="2295" max="2302" width="0" style="446" hidden="1" customWidth="1"/>
    <col min="2303" max="2305" width="3.7109375" style="446" customWidth="1"/>
    <col min="2306" max="2306" width="12.7109375" style="446" customWidth="1"/>
    <col min="2307" max="2307" width="47.42578125" style="446" customWidth="1"/>
    <col min="2308" max="2308" width="0" style="446" hidden="1" customWidth="1"/>
    <col min="2309" max="2309" width="24.7109375" style="446" customWidth="1"/>
    <col min="2310" max="2310" width="14.7109375" style="446" customWidth="1"/>
    <col min="2311" max="2312" width="15.7109375" style="446" customWidth="1"/>
    <col min="2313" max="2313" width="11.7109375" style="446" customWidth="1"/>
    <col min="2314" max="2314" width="6.42578125" style="446" bestFit="1" customWidth="1"/>
    <col min="2315" max="2315" width="11.7109375" style="446" customWidth="1"/>
    <col min="2316" max="2316" width="0" style="446" hidden="1" customWidth="1"/>
    <col min="2317" max="2317" width="3.7109375" style="446" customWidth="1"/>
    <col min="2318" max="2318" width="11.140625" style="446" bestFit="1" customWidth="1"/>
    <col min="2319" max="2550" width="10.5703125" style="446"/>
    <col min="2551" max="2558" width="0" style="446" hidden="1" customWidth="1"/>
    <col min="2559" max="2561" width="3.7109375" style="446" customWidth="1"/>
    <col min="2562" max="2562" width="12.7109375" style="446" customWidth="1"/>
    <col min="2563" max="2563" width="47.42578125" style="446" customWidth="1"/>
    <col min="2564" max="2564" width="0" style="446" hidden="1" customWidth="1"/>
    <col min="2565" max="2565" width="24.7109375" style="446" customWidth="1"/>
    <col min="2566" max="2566" width="14.7109375" style="446" customWidth="1"/>
    <col min="2567" max="2568" width="15.7109375" style="446" customWidth="1"/>
    <col min="2569" max="2569" width="11.7109375" style="446" customWidth="1"/>
    <col min="2570" max="2570" width="6.42578125" style="446" bestFit="1" customWidth="1"/>
    <col min="2571" max="2571" width="11.7109375" style="446" customWidth="1"/>
    <col min="2572" max="2572" width="0" style="446" hidden="1" customWidth="1"/>
    <col min="2573" max="2573" width="3.7109375" style="446" customWidth="1"/>
    <col min="2574" max="2574" width="11.140625" style="446" bestFit="1" customWidth="1"/>
    <col min="2575" max="2806" width="10.5703125" style="446"/>
    <col min="2807" max="2814" width="0" style="446" hidden="1" customWidth="1"/>
    <col min="2815" max="2817" width="3.7109375" style="446" customWidth="1"/>
    <col min="2818" max="2818" width="12.7109375" style="446" customWidth="1"/>
    <col min="2819" max="2819" width="47.42578125" style="446" customWidth="1"/>
    <col min="2820" max="2820" width="0" style="446" hidden="1" customWidth="1"/>
    <col min="2821" max="2821" width="24.7109375" style="446" customWidth="1"/>
    <col min="2822" max="2822" width="14.7109375" style="446" customWidth="1"/>
    <col min="2823" max="2824" width="15.7109375" style="446" customWidth="1"/>
    <col min="2825" max="2825" width="11.7109375" style="446" customWidth="1"/>
    <col min="2826" max="2826" width="6.42578125" style="446" bestFit="1" customWidth="1"/>
    <col min="2827" max="2827" width="11.7109375" style="446" customWidth="1"/>
    <col min="2828" max="2828" width="0" style="446" hidden="1" customWidth="1"/>
    <col min="2829" max="2829" width="3.7109375" style="446" customWidth="1"/>
    <col min="2830" max="2830" width="11.140625" style="446" bestFit="1" customWidth="1"/>
    <col min="2831" max="3062" width="10.5703125" style="446"/>
    <col min="3063" max="3070" width="0" style="446" hidden="1" customWidth="1"/>
    <col min="3071" max="3073" width="3.7109375" style="446" customWidth="1"/>
    <col min="3074" max="3074" width="12.7109375" style="446" customWidth="1"/>
    <col min="3075" max="3075" width="47.42578125" style="446" customWidth="1"/>
    <col min="3076" max="3076" width="0" style="446" hidden="1" customWidth="1"/>
    <col min="3077" max="3077" width="24.7109375" style="446" customWidth="1"/>
    <col min="3078" max="3078" width="14.7109375" style="446" customWidth="1"/>
    <col min="3079" max="3080" width="15.7109375" style="446" customWidth="1"/>
    <col min="3081" max="3081" width="11.7109375" style="446" customWidth="1"/>
    <col min="3082" max="3082" width="6.42578125" style="446" bestFit="1" customWidth="1"/>
    <col min="3083" max="3083" width="11.7109375" style="446" customWidth="1"/>
    <col min="3084" max="3084" width="0" style="446" hidden="1" customWidth="1"/>
    <col min="3085" max="3085" width="3.7109375" style="446" customWidth="1"/>
    <col min="3086" max="3086" width="11.140625" style="446" bestFit="1" customWidth="1"/>
    <col min="3087" max="3318" width="10.5703125" style="446"/>
    <col min="3319" max="3326" width="0" style="446" hidden="1" customWidth="1"/>
    <col min="3327" max="3329" width="3.7109375" style="446" customWidth="1"/>
    <col min="3330" max="3330" width="12.7109375" style="446" customWidth="1"/>
    <col min="3331" max="3331" width="47.42578125" style="446" customWidth="1"/>
    <col min="3332" max="3332" width="0" style="446" hidden="1" customWidth="1"/>
    <col min="3333" max="3333" width="24.7109375" style="446" customWidth="1"/>
    <col min="3334" max="3334" width="14.7109375" style="446" customWidth="1"/>
    <col min="3335" max="3336" width="15.7109375" style="446" customWidth="1"/>
    <col min="3337" max="3337" width="11.7109375" style="446" customWidth="1"/>
    <col min="3338" max="3338" width="6.42578125" style="446" bestFit="1" customWidth="1"/>
    <col min="3339" max="3339" width="11.7109375" style="446" customWidth="1"/>
    <col min="3340" max="3340" width="0" style="446" hidden="1" customWidth="1"/>
    <col min="3341" max="3341" width="3.7109375" style="446" customWidth="1"/>
    <col min="3342" max="3342" width="11.140625" style="446" bestFit="1" customWidth="1"/>
    <col min="3343" max="3574" width="10.5703125" style="446"/>
    <col min="3575" max="3582" width="0" style="446" hidden="1" customWidth="1"/>
    <col min="3583" max="3585" width="3.7109375" style="446" customWidth="1"/>
    <col min="3586" max="3586" width="12.7109375" style="446" customWidth="1"/>
    <col min="3587" max="3587" width="47.42578125" style="446" customWidth="1"/>
    <col min="3588" max="3588" width="0" style="446" hidden="1" customWidth="1"/>
    <col min="3589" max="3589" width="24.7109375" style="446" customWidth="1"/>
    <col min="3590" max="3590" width="14.7109375" style="446" customWidth="1"/>
    <col min="3591" max="3592" width="15.7109375" style="446" customWidth="1"/>
    <col min="3593" max="3593" width="11.7109375" style="446" customWidth="1"/>
    <col min="3594" max="3594" width="6.42578125" style="446" bestFit="1" customWidth="1"/>
    <col min="3595" max="3595" width="11.7109375" style="446" customWidth="1"/>
    <col min="3596" max="3596" width="0" style="446" hidden="1" customWidth="1"/>
    <col min="3597" max="3597" width="3.7109375" style="446" customWidth="1"/>
    <col min="3598" max="3598" width="11.140625" style="446" bestFit="1" customWidth="1"/>
    <col min="3599" max="3830" width="10.5703125" style="446"/>
    <col min="3831" max="3838" width="0" style="446" hidden="1" customWidth="1"/>
    <col min="3839" max="3841" width="3.7109375" style="446" customWidth="1"/>
    <col min="3842" max="3842" width="12.7109375" style="446" customWidth="1"/>
    <col min="3843" max="3843" width="47.42578125" style="446" customWidth="1"/>
    <col min="3844" max="3844" width="0" style="446" hidden="1" customWidth="1"/>
    <col min="3845" max="3845" width="24.7109375" style="446" customWidth="1"/>
    <col min="3846" max="3846" width="14.7109375" style="446" customWidth="1"/>
    <col min="3847" max="3848" width="15.7109375" style="446" customWidth="1"/>
    <col min="3849" max="3849" width="11.7109375" style="446" customWidth="1"/>
    <col min="3850" max="3850" width="6.42578125" style="446" bestFit="1" customWidth="1"/>
    <col min="3851" max="3851" width="11.7109375" style="446" customWidth="1"/>
    <col min="3852" max="3852" width="0" style="446" hidden="1" customWidth="1"/>
    <col min="3853" max="3853" width="3.7109375" style="446" customWidth="1"/>
    <col min="3854" max="3854" width="11.140625" style="446" bestFit="1" customWidth="1"/>
    <col min="3855" max="4086" width="10.5703125" style="446"/>
    <col min="4087" max="4094" width="0" style="446" hidden="1" customWidth="1"/>
    <col min="4095" max="4097" width="3.7109375" style="446" customWidth="1"/>
    <col min="4098" max="4098" width="12.7109375" style="446" customWidth="1"/>
    <col min="4099" max="4099" width="47.42578125" style="446" customWidth="1"/>
    <col min="4100" max="4100" width="0" style="446" hidden="1" customWidth="1"/>
    <col min="4101" max="4101" width="24.7109375" style="446" customWidth="1"/>
    <col min="4102" max="4102" width="14.7109375" style="446" customWidth="1"/>
    <col min="4103" max="4104" width="15.7109375" style="446" customWidth="1"/>
    <col min="4105" max="4105" width="11.7109375" style="446" customWidth="1"/>
    <col min="4106" max="4106" width="6.42578125" style="446" bestFit="1" customWidth="1"/>
    <col min="4107" max="4107" width="11.7109375" style="446" customWidth="1"/>
    <col min="4108" max="4108" width="0" style="446" hidden="1" customWidth="1"/>
    <col min="4109" max="4109" width="3.7109375" style="446" customWidth="1"/>
    <col min="4110" max="4110" width="11.140625" style="446" bestFit="1" customWidth="1"/>
    <col min="4111" max="4342" width="10.5703125" style="446"/>
    <col min="4343" max="4350" width="0" style="446" hidden="1" customWidth="1"/>
    <col min="4351" max="4353" width="3.7109375" style="446" customWidth="1"/>
    <col min="4354" max="4354" width="12.7109375" style="446" customWidth="1"/>
    <col min="4355" max="4355" width="47.42578125" style="446" customWidth="1"/>
    <col min="4356" max="4356" width="0" style="446" hidden="1" customWidth="1"/>
    <col min="4357" max="4357" width="24.7109375" style="446" customWidth="1"/>
    <col min="4358" max="4358" width="14.7109375" style="446" customWidth="1"/>
    <col min="4359" max="4360" width="15.7109375" style="446" customWidth="1"/>
    <col min="4361" max="4361" width="11.7109375" style="446" customWidth="1"/>
    <col min="4362" max="4362" width="6.42578125" style="446" bestFit="1" customWidth="1"/>
    <col min="4363" max="4363" width="11.7109375" style="446" customWidth="1"/>
    <col min="4364" max="4364" width="0" style="446" hidden="1" customWidth="1"/>
    <col min="4365" max="4365" width="3.7109375" style="446" customWidth="1"/>
    <col min="4366" max="4366" width="11.140625" style="446" bestFit="1" customWidth="1"/>
    <col min="4367" max="4598" width="10.5703125" style="446"/>
    <col min="4599" max="4606" width="0" style="446" hidden="1" customWidth="1"/>
    <col min="4607" max="4609" width="3.7109375" style="446" customWidth="1"/>
    <col min="4610" max="4610" width="12.7109375" style="446" customWidth="1"/>
    <col min="4611" max="4611" width="47.42578125" style="446" customWidth="1"/>
    <col min="4612" max="4612" width="0" style="446" hidden="1" customWidth="1"/>
    <col min="4613" max="4613" width="24.7109375" style="446" customWidth="1"/>
    <col min="4614" max="4614" width="14.7109375" style="446" customWidth="1"/>
    <col min="4615" max="4616" width="15.7109375" style="446" customWidth="1"/>
    <col min="4617" max="4617" width="11.7109375" style="446" customWidth="1"/>
    <col min="4618" max="4618" width="6.42578125" style="446" bestFit="1" customWidth="1"/>
    <col min="4619" max="4619" width="11.7109375" style="446" customWidth="1"/>
    <col min="4620" max="4620" width="0" style="446" hidden="1" customWidth="1"/>
    <col min="4621" max="4621" width="3.7109375" style="446" customWidth="1"/>
    <col min="4622" max="4622" width="11.140625" style="446" bestFit="1" customWidth="1"/>
    <col min="4623" max="4854" width="10.5703125" style="446"/>
    <col min="4855" max="4862" width="0" style="446" hidden="1" customWidth="1"/>
    <col min="4863" max="4865" width="3.7109375" style="446" customWidth="1"/>
    <col min="4866" max="4866" width="12.7109375" style="446" customWidth="1"/>
    <col min="4867" max="4867" width="47.42578125" style="446" customWidth="1"/>
    <col min="4868" max="4868" width="0" style="446" hidden="1" customWidth="1"/>
    <col min="4869" max="4869" width="24.7109375" style="446" customWidth="1"/>
    <col min="4870" max="4870" width="14.7109375" style="446" customWidth="1"/>
    <col min="4871" max="4872" width="15.7109375" style="446" customWidth="1"/>
    <col min="4873" max="4873" width="11.7109375" style="446" customWidth="1"/>
    <col min="4874" max="4874" width="6.42578125" style="446" bestFit="1" customWidth="1"/>
    <col min="4875" max="4875" width="11.7109375" style="446" customWidth="1"/>
    <col min="4876" max="4876" width="0" style="446" hidden="1" customWidth="1"/>
    <col min="4877" max="4877" width="3.7109375" style="446" customWidth="1"/>
    <col min="4878" max="4878" width="11.140625" style="446" bestFit="1" customWidth="1"/>
    <col min="4879" max="5110" width="10.5703125" style="446"/>
    <col min="5111" max="5118" width="0" style="446" hidden="1" customWidth="1"/>
    <col min="5119" max="5121" width="3.7109375" style="446" customWidth="1"/>
    <col min="5122" max="5122" width="12.7109375" style="446" customWidth="1"/>
    <col min="5123" max="5123" width="47.42578125" style="446" customWidth="1"/>
    <col min="5124" max="5124" width="0" style="446" hidden="1" customWidth="1"/>
    <col min="5125" max="5125" width="24.7109375" style="446" customWidth="1"/>
    <col min="5126" max="5126" width="14.7109375" style="446" customWidth="1"/>
    <col min="5127" max="5128" width="15.7109375" style="446" customWidth="1"/>
    <col min="5129" max="5129" width="11.7109375" style="446" customWidth="1"/>
    <col min="5130" max="5130" width="6.42578125" style="446" bestFit="1" customWidth="1"/>
    <col min="5131" max="5131" width="11.7109375" style="446" customWidth="1"/>
    <col min="5132" max="5132" width="0" style="446" hidden="1" customWidth="1"/>
    <col min="5133" max="5133" width="3.7109375" style="446" customWidth="1"/>
    <col min="5134" max="5134" width="11.140625" style="446" bestFit="1" customWidth="1"/>
    <col min="5135" max="5366" width="10.5703125" style="446"/>
    <col min="5367" max="5374" width="0" style="446" hidden="1" customWidth="1"/>
    <col min="5375" max="5377" width="3.7109375" style="446" customWidth="1"/>
    <col min="5378" max="5378" width="12.7109375" style="446" customWidth="1"/>
    <col min="5379" max="5379" width="47.42578125" style="446" customWidth="1"/>
    <col min="5380" max="5380" width="0" style="446" hidden="1" customWidth="1"/>
    <col min="5381" max="5381" width="24.7109375" style="446" customWidth="1"/>
    <col min="5382" max="5382" width="14.7109375" style="446" customWidth="1"/>
    <col min="5383" max="5384" width="15.7109375" style="446" customWidth="1"/>
    <col min="5385" max="5385" width="11.7109375" style="446" customWidth="1"/>
    <col min="5386" max="5386" width="6.42578125" style="446" bestFit="1" customWidth="1"/>
    <col min="5387" max="5387" width="11.7109375" style="446" customWidth="1"/>
    <col min="5388" max="5388" width="0" style="446" hidden="1" customWidth="1"/>
    <col min="5389" max="5389" width="3.7109375" style="446" customWidth="1"/>
    <col min="5390" max="5390" width="11.140625" style="446" bestFit="1" customWidth="1"/>
    <col min="5391" max="5622" width="10.5703125" style="446"/>
    <col min="5623" max="5630" width="0" style="446" hidden="1" customWidth="1"/>
    <col min="5631" max="5633" width="3.7109375" style="446" customWidth="1"/>
    <col min="5634" max="5634" width="12.7109375" style="446" customWidth="1"/>
    <col min="5635" max="5635" width="47.42578125" style="446" customWidth="1"/>
    <col min="5636" max="5636" width="0" style="446" hidden="1" customWidth="1"/>
    <col min="5637" max="5637" width="24.7109375" style="446" customWidth="1"/>
    <col min="5638" max="5638" width="14.7109375" style="446" customWidth="1"/>
    <col min="5639" max="5640" width="15.7109375" style="446" customWidth="1"/>
    <col min="5641" max="5641" width="11.7109375" style="446" customWidth="1"/>
    <col min="5642" max="5642" width="6.42578125" style="446" bestFit="1" customWidth="1"/>
    <col min="5643" max="5643" width="11.7109375" style="446" customWidth="1"/>
    <col min="5644" max="5644" width="0" style="446" hidden="1" customWidth="1"/>
    <col min="5645" max="5645" width="3.7109375" style="446" customWidth="1"/>
    <col min="5646" max="5646" width="11.140625" style="446" bestFit="1" customWidth="1"/>
    <col min="5647" max="5878" width="10.5703125" style="446"/>
    <col min="5879" max="5886" width="0" style="446" hidden="1" customWidth="1"/>
    <col min="5887" max="5889" width="3.7109375" style="446" customWidth="1"/>
    <col min="5890" max="5890" width="12.7109375" style="446" customWidth="1"/>
    <col min="5891" max="5891" width="47.42578125" style="446" customWidth="1"/>
    <col min="5892" max="5892" width="0" style="446" hidden="1" customWidth="1"/>
    <col min="5893" max="5893" width="24.7109375" style="446" customWidth="1"/>
    <col min="5894" max="5894" width="14.7109375" style="446" customWidth="1"/>
    <col min="5895" max="5896" width="15.7109375" style="446" customWidth="1"/>
    <col min="5897" max="5897" width="11.7109375" style="446" customWidth="1"/>
    <col min="5898" max="5898" width="6.42578125" style="446" bestFit="1" customWidth="1"/>
    <col min="5899" max="5899" width="11.7109375" style="446" customWidth="1"/>
    <col min="5900" max="5900" width="0" style="446" hidden="1" customWidth="1"/>
    <col min="5901" max="5901" width="3.7109375" style="446" customWidth="1"/>
    <col min="5902" max="5902" width="11.140625" style="446" bestFit="1" customWidth="1"/>
    <col min="5903" max="6134" width="10.5703125" style="446"/>
    <col min="6135" max="6142" width="0" style="446" hidden="1" customWidth="1"/>
    <col min="6143" max="6145" width="3.7109375" style="446" customWidth="1"/>
    <col min="6146" max="6146" width="12.7109375" style="446" customWidth="1"/>
    <col min="6147" max="6147" width="47.42578125" style="446" customWidth="1"/>
    <col min="6148" max="6148" width="0" style="446" hidden="1" customWidth="1"/>
    <col min="6149" max="6149" width="24.7109375" style="446" customWidth="1"/>
    <col min="6150" max="6150" width="14.7109375" style="446" customWidth="1"/>
    <col min="6151" max="6152" width="15.7109375" style="446" customWidth="1"/>
    <col min="6153" max="6153" width="11.7109375" style="446" customWidth="1"/>
    <col min="6154" max="6154" width="6.42578125" style="446" bestFit="1" customWidth="1"/>
    <col min="6155" max="6155" width="11.7109375" style="446" customWidth="1"/>
    <col min="6156" max="6156" width="0" style="446" hidden="1" customWidth="1"/>
    <col min="6157" max="6157" width="3.7109375" style="446" customWidth="1"/>
    <col min="6158" max="6158" width="11.140625" style="446" bestFit="1" customWidth="1"/>
    <col min="6159" max="6390" width="10.5703125" style="446"/>
    <col min="6391" max="6398" width="0" style="446" hidden="1" customWidth="1"/>
    <col min="6399" max="6401" width="3.7109375" style="446" customWidth="1"/>
    <col min="6402" max="6402" width="12.7109375" style="446" customWidth="1"/>
    <col min="6403" max="6403" width="47.42578125" style="446" customWidth="1"/>
    <col min="6404" max="6404" width="0" style="446" hidden="1" customWidth="1"/>
    <col min="6405" max="6405" width="24.7109375" style="446" customWidth="1"/>
    <col min="6406" max="6406" width="14.7109375" style="446" customWidth="1"/>
    <col min="6407" max="6408" width="15.7109375" style="446" customWidth="1"/>
    <col min="6409" max="6409" width="11.7109375" style="446" customWidth="1"/>
    <col min="6410" max="6410" width="6.42578125" style="446" bestFit="1" customWidth="1"/>
    <col min="6411" max="6411" width="11.7109375" style="446" customWidth="1"/>
    <col min="6412" max="6412" width="0" style="446" hidden="1" customWidth="1"/>
    <col min="6413" max="6413" width="3.7109375" style="446" customWidth="1"/>
    <col min="6414" max="6414" width="11.140625" style="446" bestFit="1" customWidth="1"/>
    <col min="6415" max="6646" width="10.5703125" style="446"/>
    <col min="6647" max="6654" width="0" style="446" hidden="1" customWidth="1"/>
    <col min="6655" max="6657" width="3.7109375" style="446" customWidth="1"/>
    <col min="6658" max="6658" width="12.7109375" style="446" customWidth="1"/>
    <col min="6659" max="6659" width="47.42578125" style="446" customWidth="1"/>
    <col min="6660" max="6660" width="0" style="446" hidden="1" customWidth="1"/>
    <col min="6661" max="6661" width="24.7109375" style="446" customWidth="1"/>
    <col min="6662" max="6662" width="14.7109375" style="446" customWidth="1"/>
    <col min="6663" max="6664" width="15.7109375" style="446" customWidth="1"/>
    <col min="6665" max="6665" width="11.7109375" style="446" customWidth="1"/>
    <col min="6666" max="6666" width="6.42578125" style="446" bestFit="1" customWidth="1"/>
    <col min="6667" max="6667" width="11.7109375" style="446" customWidth="1"/>
    <col min="6668" max="6668" width="0" style="446" hidden="1" customWidth="1"/>
    <col min="6669" max="6669" width="3.7109375" style="446" customWidth="1"/>
    <col min="6670" max="6670" width="11.140625" style="446" bestFit="1" customWidth="1"/>
    <col min="6671" max="6902" width="10.5703125" style="446"/>
    <col min="6903" max="6910" width="0" style="446" hidden="1" customWidth="1"/>
    <col min="6911" max="6913" width="3.7109375" style="446" customWidth="1"/>
    <col min="6914" max="6914" width="12.7109375" style="446" customWidth="1"/>
    <col min="6915" max="6915" width="47.42578125" style="446" customWidth="1"/>
    <col min="6916" max="6916" width="0" style="446" hidden="1" customWidth="1"/>
    <col min="6917" max="6917" width="24.7109375" style="446" customWidth="1"/>
    <col min="6918" max="6918" width="14.7109375" style="446" customWidth="1"/>
    <col min="6919" max="6920" width="15.7109375" style="446" customWidth="1"/>
    <col min="6921" max="6921" width="11.7109375" style="446" customWidth="1"/>
    <col min="6922" max="6922" width="6.42578125" style="446" bestFit="1" customWidth="1"/>
    <col min="6923" max="6923" width="11.7109375" style="446" customWidth="1"/>
    <col min="6924" max="6924" width="0" style="446" hidden="1" customWidth="1"/>
    <col min="6925" max="6925" width="3.7109375" style="446" customWidth="1"/>
    <col min="6926" max="6926" width="11.140625" style="446" bestFit="1" customWidth="1"/>
    <col min="6927" max="7158" width="10.5703125" style="446"/>
    <col min="7159" max="7166" width="0" style="446" hidden="1" customWidth="1"/>
    <col min="7167" max="7169" width="3.7109375" style="446" customWidth="1"/>
    <col min="7170" max="7170" width="12.7109375" style="446" customWidth="1"/>
    <col min="7171" max="7171" width="47.42578125" style="446" customWidth="1"/>
    <col min="7172" max="7172" width="0" style="446" hidden="1" customWidth="1"/>
    <col min="7173" max="7173" width="24.7109375" style="446" customWidth="1"/>
    <col min="7174" max="7174" width="14.7109375" style="446" customWidth="1"/>
    <col min="7175" max="7176" width="15.7109375" style="446" customWidth="1"/>
    <col min="7177" max="7177" width="11.7109375" style="446" customWidth="1"/>
    <col min="7178" max="7178" width="6.42578125" style="446" bestFit="1" customWidth="1"/>
    <col min="7179" max="7179" width="11.7109375" style="446" customWidth="1"/>
    <col min="7180" max="7180" width="0" style="446" hidden="1" customWidth="1"/>
    <col min="7181" max="7181" width="3.7109375" style="446" customWidth="1"/>
    <col min="7182" max="7182" width="11.140625" style="446" bestFit="1" customWidth="1"/>
    <col min="7183" max="7414" width="10.5703125" style="446"/>
    <col min="7415" max="7422" width="0" style="446" hidden="1" customWidth="1"/>
    <col min="7423" max="7425" width="3.7109375" style="446" customWidth="1"/>
    <col min="7426" max="7426" width="12.7109375" style="446" customWidth="1"/>
    <col min="7427" max="7427" width="47.42578125" style="446" customWidth="1"/>
    <col min="7428" max="7428" width="0" style="446" hidden="1" customWidth="1"/>
    <col min="7429" max="7429" width="24.7109375" style="446" customWidth="1"/>
    <col min="7430" max="7430" width="14.7109375" style="446" customWidth="1"/>
    <col min="7431" max="7432" width="15.7109375" style="446" customWidth="1"/>
    <col min="7433" max="7433" width="11.7109375" style="446" customWidth="1"/>
    <col min="7434" max="7434" width="6.42578125" style="446" bestFit="1" customWidth="1"/>
    <col min="7435" max="7435" width="11.7109375" style="446" customWidth="1"/>
    <col min="7436" max="7436" width="0" style="446" hidden="1" customWidth="1"/>
    <col min="7437" max="7437" width="3.7109375" style="446" customWidth="1"/>
    <col min="7438" max="7438" width="11.140625" style="446" bestFit="1" customWidth="1"/>
    <col min="7439" max="7670" width="10.5703125" style="446"/>
    <col min="7671" max="7678" width="0" style="446" hidden="1" customWidth="1"/>
    <col min="7679" max="7681" width="3.7109375" style="446" customWidth="1"/>
    <col min="7682" max="7682" width="12.7109375" style="446" customWidth="1"/>
    <col min="7683" max="7683" width="47.42578125" style="446" customWidth="1"/>
    <col min="7684" max="7684" width="0" style="446" hidden="1" customWidth="1"/>
    <col min="7685" max="7685" width="24.7109375" style="446" customWidth="1"/>
    <col min="7686" max="7686" width="14.7109375" style="446" customWidth="1"/>
    <col min="7687" max="7688" width="15.7109375" style="446" customWidth="1"/>
    <col min="7689" max="7689" width="11.7109375" style="446" customWidth="1"/>
    <col min="7690" max="7690" width="6.42578125" style="446" bestFit="1" customWidth="1"/>
    <col min="7691" max="7691" width="11.7109375" style="446" customWidth="1"/>
    <col min="7692" max="7692" width="0" style="446" hidden="1" customWidth="1"/>
    <col min="7693" max="7693" width="3.7109375" style="446" customWidth="1"/>
    <col min="7694" max="7694" width="11.140625" style="446" bestFit="1" customWidth="1"/>
    <col min="7695" max="7926" width="10.5703125" style="446"/>
    <col min="7927" max="7934" width="0" style="446" hidden="1" customWidth="1"/>
    <col min="7935" max="7937" width="3.7109375" style="446" customWidth="1"/>
    <col min="7938" max="7938" width="12.7109375" style="446" customWidth="1"/>
    <col min="7939" max="7939" width="47.42578125" style="446" customWidth="1"/>
    <col min="7940" max="7940" width="0" style="446" hidden="1" customWidth="1"/>
    <col min="7941" max="7941" width="24.7109375" style="446" customWidth="1"/>
    <col min="7942" max="7942" width="14.7109375" style="446" customWidth="1"/>
    <col min="7943" max="7944" width="15.7109375" style="446" customWidth="1"/>
    <col min="7945" max="7945" width="11.7109375" style="446" customWidth="1"/>
    <col min="7946" max="7946" width="6.42578125" style="446" bestFit="1" customWidth="1"/>
    <col min="7947" max="7947" width="11.7109375" style="446" customWidth="1"/>
    <col min="7948" max="7948" width="0" style="446" hidden="1" customWidth="1"/>
    <col min="7949" max="7949" width="3.7109375" style="446" customWidth="1"/>
    <col min="7950" max="7950" width="11.140625" style="446" bestFit="1" customWidth="1"/>
    <col min="7951" max="8182" width="10.5703125" style="446"/>
    <col min="8183" max="8190" width="0" style="446" hidden="1" customWidth="1"/>
    <col min="8191" max="8193" width="3.7109375" style="446" customWidth="1"/>
    <col min="8194" max="8194" width="12.7109375" style="446" customWidth="1"/>
    <col min="8195" max="8195" width="47.42578125" style="446" customWidth="1"/>
    <col min="8196" max="8196" width="0" style="446" hidden="1" customWidth="1"/>
    <col min="8197" max="8197" width="24.7109375" style="446" customWidth="1"/>
    <col min="8198" max="8198" width="14.7109375" style="446" customWidth="1"/>
    <col min="8199" max="8200" width="15.7109375" style="446" customWidth="1"/>
    <col min="8201" max="8201" width="11.7109375" style="446" customWidth="1"/>
    <col min="8202" max="8202" width="6.42578125" style="446" bestFit="1" customWidth="1"/>
    <col min="8203" max="8203" width="11.7109375" style="446" customWidth="1"/>
    <col min="8204" max="8204" width="0" style="446" hidden="1" customWidth="1"/>
    <col min="8205" max="8205" width="3.7109375" style="446" customWidth="1"/>
    <col min="8206" max="8206" width="11.140625" style="446" bestFit="1" customWidth="1"/>
    <col min="8207" max="8438" width="10.5703125" style="446"/>
    <col min="8439" max="8446" width="0" style="446" hidden="1" customWidth="1"/>
    <col min="8447" max="8449" width="3.7109375" style="446" customWidth="1"/>
    <col min="8450" max="8450" width="12.7109375" style="446" customWidth="1"/>
    <col min="8451" max="8451" width="47.42578125" style="446" customWidth="1"/>
    <col min="8452" max="8452" width="0" style="446" hidden="1" customWidth="1"/>
    <col min="8453" max="8453" width="24.7109375" style="446" customWidth="1"/>
    <col min="8454" max="8454" width="14.7109375" style="446" customWidth="1"/>
    <col min="8455" max="8456" width="15.7109375" style="446" customWidth="1"/>
    <col min="8457" max="8457" width="11.7109375" style="446" customWidth="1"/>
    <col min="8458" max="8458" width="6.42578125" style="446" bestFit="1" customWidth="1"/>
    <col min="8459" max="8459" width="11.7109375" style="446" customWidth="1"/>
    <col min="8460" max="8460" width="0" style="446" hidden="1" customWidth="1"/>
    <col min="8461" max="8461" width="3.7109375" style="446" customWidth="1"/>
    <col min="8462" max="8462" width="11.140625" style="446" bestFit="1" customWidth="1"/>
    <col min="8463" max="8694" width="10.5703125" style="446"/>
    <col min="8695" max="8702" width="0" style="446" hidden="1" customWidth="1"/>
    <col min="8703" max="8705" width="3.7109375" style="446" customWidth="1"/>
    <col min="8706" max="8706" width="12.7109375" style="446" customWidth="1"/>
    <col min="8707" max="8707" width="47.42578125" style="446" customWidth="1"/>
    <col min="8708" max="8708" width="0" style="446" hidden="1" customWidth="1"/>
    <col min="8709" max="8709" width="24.7109375" style="446" customWidth="1"/>
    <col min="8710" max="8710" width="14.7109375" style="446" customWidth="1"/>
    <col min="8711" max="8712" width="15.7109375" style="446" customWidth="1"/>
    <col min="8713" max="8713" width="11.7109375" style="446" customWidth="1"/>
    <col min="8714" max="8714" width="6.42578125" style="446" bestFit="1" customWidth="1"/>
    <col min="8715" max="8715" width="11.7109375" style="446" customWidth="1"/>
    <col min="8716" max="8716" width="0" style="446" hidden="1" customWidth="1"/>
    <col min="8717" max="8717" width="3.7109375" style="446" customWidth="1"/>
    <col min="8718" max="8718" width="11.140625" style="446" bestFit="1" customWidth="1"/>
    <col min="8719" max="8950" width="10.5703125" style="446"/>
    <col min="8951" max="8958" width="0" style="446" hidden="1" customWidth="1"/>
    <col min="8959" max="8961" width="3.7109375" style="446" customWidth="1"/>
    <col min="8962" max="8962" width="12.7109375" style="446" customWidth="1"/>
    <col min="8963" max="8963" width="47.42578125" style="446" customWidth="1"/>
    <col min="8964" max="8964" width="0" style="446" hidden="1" customWidth="1"/>
    <col min="8965" max="8965" width="24.7109375" style="446" customWidth="1"/>
    <col min="8966" max="8966" width="14.7109375" style="446" customWidth="1"/>
    <col min="8967" max="8968" width="15.7109375" style="446" customWidth="1"/>
    <col min="8969" max="8969" width="11.7109375" style="446" customWidth="1"/>
    <col min="8970" max="8970" width="6.42578125" style="446" bestFit="1" customWidth="1"/>
    <col min="8971" max="8971" width="11.7109375" style="446" customWidth="1"/>
    <col min="8972" max="8972" width="0" style="446" hidden="1" customWidth="1"/>
    <col min="8973" max="8973" width="3.7109375" style="446" customWidth="1"/>
    <col min="8974" max="8974" width="11.140625" style="446" bestFit="1" customWidth="1"/>
    <col min="8975" max="9206" width="10.5703125" style="446"/>
    <col min="9207" max="9214" width="0" style="446" hidden="1" customWidth="1"/>
    <col min="9215" max="9217" width="3.7109375" style="446" customWidth="1"/>
    <col min="9218" max="9218" width="12.7109375" style="446" customWidth="1"/>
    <col min="9219" max="9219" width="47.42578125" style="446" customWidth="1"/>
    <col min="9220" max="9220" width="0" style="446" hidden="1" customWidth="1"/>
    <col min="9221" max="9221" width="24.7109375" style="446" customWidth="1"/>
    <col min="9222" max="9222" width="14.7109375" style="446" customWidth="1"/>
    <col min="9223" max="9224" width="15.7109375" style="446" customWidth="1"/>
    <col min="9225" max="9225" width="11.7109375" style="446" customWidth="1"/>
    <col min="9226" max="9226" width="6.42578125" style="446" bestFit="1" customWidth="1"/>
    <col min="9227" max="9227" width="11.7109375" style="446" customWidth="1"/>
    <col min="9228" max="9228" width="0" style="446" hidden="1" customWidth="1"/>
    <col min="9229" max="9229" width="3.7109375" style="446" customWidth="1"/>
    <col min="9230" max="9230" width="11.140625" style="446" bestFit="1" customWidth="1"/>
    <col min="9231" max="9462" width="10.5703125" style="446"/>
    <col min="9463" max="9470" width="0" style="446" hidden="1" customWidth="1"/>
    <col min="9471" max="9473" width="3.7109375" style="446" customWidth="1"/>
    <col min="9474" max="9474" width="12.7109375" style="446" customWidth="1"/>
    <col min="9475" max="9475" width="47.42578125" style="446" customWidth="1"/>
    <col min="9476" max="9476" width="0" style="446" hidden="1" customWidth="1"/>
    <col min="9477" max="9477" width="24.7109375" style="446" customWidth="1"/>
    <col min="9478" max="9478" width="14.7109375" style="446" customWidth="1"/>
    <col min="9479" max="9480" width="15.7109375" style="446" customWidth="1"/>
    <col min="9481" max="9481" width="11.7109375" style="446" customWidth="1"/>
    <col min="9482" max="9482" width="6.42578125" style="446" bestFit="1" customWidth="1"/>
    <col min="9483" max="9483" width="11.7109375" style="446" customWidth="1"/>
    <col min="9484" max="9484" width="0" style="446" hidden="1" customWidth="1"/>
    <col min="9485" max="9485" width="3.7109375" style="446" customWidth="1"/>
    <col min="9486" max="9486" width="11.140625" style="446" bestFit="1" customWidth="1"/>
    <col min="9487" max="9718" width="10.5703125" style="446"/>
    <col min="9719" max="9726" width="0" style="446" hidden="1" customWidth="1"/>
    <col min="9727" max="9729" width="3.7109375" style="446" customWidth="1"/>
    <col min="9730" max="9730" width="12.7109375" style="446" customWidth="1"/>
    <col min="9731" max="9731" width="47.42578125" style="446" customWidth="1"/>
    <col min="9732" max="9732" width="0" style="446" hidden="1" customWidth="1"/>
    <col min="9733" max="9733" width="24.7109375" style="446" customWidth="1"/>
    <col min="9734" max="9734" width="14.7109375" style="446" customWidth="1"/>
    <col min="9735" max="9736" width="15.7109375" style="446" customWidth="1"/>
    <col min="9737" max="9737" width="11.7109375" style="446" customWidth="1"/>
    <col min="9738" max="9738" width="6.42578125" style="446" bestFit="1" customWidth="1"/>
    <col min="9739" max="9739" width="11.7109375" style="446" customWidth="1"/>
    <col min="9740" max="9740" width="0" style="446" hidden="1" customWidth="1"/>
    <col min="9741" max="9741" width="3.7109375" style="446" customWidth="1"/>
    <col min="9742" max="9742" width="11.140625" style="446" bestFit="1" customWidth="1"/>
    <col min="9743" max="9974" width="10.5703125" style="446"/>
    <col min="9975" max="9982" width="0" style="446" hidden="1" customWidth="1"/>
    <col min="9983" max="9985" width="3.7109375" style="446" customWidth="1"/>
    <col min="9986" max="9986" width="12.7109375" style="446" customWidth="1"/>
    <col min="9987" max="9987" width="47.42578125" style="446" customWidth="1"/>
    <col min="9988" max="9988" width="0" style="446" hidden="1" customWidth="1"/>
    <col min="9989" max="9989" width="24.7109375" style="446" customWidth="1"/>
    <col min="9990" max="9990" width="14.7109375" style="446" customWidth="1"/>
    <col min="9991" max="9992" width="15.7109375" style="446" customWidth="1"/>
    <col min="9993" max="9993" width="11.7109375" style="446" customWidth="1"/>
    <col min="9994" max="9994" width="6.42578125" style="446" bestFit="1" customWidth="1"/>
    <col min="9995" max="9995" width="11.7109375" style="446" customWidth="1"/>
    <col min="9996" max="9996" width="0" style="446" hidden="1" customWidth="1"/>
    <col min="9997" max="9997" width="3.7109375" style="446" customWidth="1"/>
    <col min="9998" max="9998" width="11.140625" style="446" bestFit="1" customWidth="1"/>
    <col min="9999" max="10230" width="10.5703125" style="446"/>
    <col min="10231" max="10238" width="0" style="446" hidden="1" customWidth="1"/>
    <col min="10239" max="10241" width="3.7109375" style="446" customWidth="1"/>
    <col min="10242" max="10242" width="12.7109375" style="446" customWidth="1"/>
    <col min="10243" max="10243" width="47.42578125" style="446" customWidth="1"/>
    <col min="10244" max="10244" width="0" style="446" hidden="1" customWidth="1"/>
    <col min="10245" max="10245" width="24.7109375" style="446" customWidth="1"/>
    <col min="10246" max="10246" width="14.7109375" style="446" customWidth="1"/>
    <col min="10247" max="10248" width="15.7109375" style="446" customWidth="1"/>
    <col min="10249" max="10249" width="11.7109375" style="446" customWidth="1"/>
    <col min="10250" max="10250" width="6.42578125" style="446" bestFit="1" customWidth="1"/>
    <col min="10251" max="10251" width="11.7109375" style="446" customWidth="1"/>
    <col min="10252" max="10252" width="0" style="446" hidden="1" customWidth="1"/>
    <col min="10253" max="10253" width="3.7109375" style="446" customWidth="1"/>
    <col min="10254" max="10254" width="11.140625" style="446" bestFit="1" customWidth="1"/>
    <col min="10255" max="10486" width="10.5703125" style="446"/>
    <col min="10487" max="10494" width="0" style="446" hidden="1" customWidth="1"/>
    <col min="10495" max="10497" width="3.7109375" style="446" customWidth="1"/>
    <col min="10498" max="10498" width="12.7109375" style="446" customWidth="1"/>
    <col min="10499" max="10499" width="47.42578125" style="446" customWidth="1"/>
    <col min="10500" max="10500" width="0" style="446" hidden="1" customWidth="1"/>
    <col min="10501" max="10501" width="24.7109375" style="446" customWidth="1"/>
    <col min="10502" max="10502" width="14.7109375" style="446" customWidth="1"/>
    <col min="10503" max="10504" width="15.7109375" style="446" customWidth="1"/>
    <col min="10505" max="10505" width="11.7109375" style="446" customWidth="1"/>
    <col min="10506" max="10506" width="6.42578125" style="446" bestFit="1" customWidth="1"/>
    <col min="10507" max="10507" width="11.7109375" style="446" customWidth="1"/>
    <col min="10508" max="10508" width="0" style="446" hidden="1" customWidth="1"/>
    <col min="10509" max="10509" width="3.7109375" style="446" customWidth="1"/>
    <col min="10510" max="10510" width="11.140625" style="446" bestFit="1" customWidth="1"/>
    <col min="10511" max="10742" width="10.5703125" style="446"/>
    <col min="10743" max="10750" width="0" style="446" hidden="1" customWidth="1"/>
    <col min="10751" max="10753" width="3.7109375" style="446" customWidth="1"/>
    <col min="10754" max="10754" width="12.7109375" style="446" customWidth="1"/>
    <col min="10755" max="10755" width="47.42578125" style="446" customWidth="1"/>
    <col min="10756" max="10756" width="0" style="446" hidden="1" customWidth="1"/>
    <col min="10757" max="10757" width="24.7109375" style="446" customWidth="1"/>
    <col min="10758" max="10758" width="14.7109375" style="446" customWidth="1"/>
    <col min="10759" max="10760" width="15.7109375" style="446" customWidth="1"/>
    <col min="10761" max="10761" width="11.7109375" style="446" customWidth="1"/>
    <col min="10762" max="10762" width="6.42578125" style="446" bestFit="1" customWidth="1"/>
    <col min="10763" max="10763" width="11.7109375" style="446" customWidth="1"/>
    <col min="10764" max="10764" width="0" style="446" hidden="1" customWidth="1"/>
    <col min="10765" max="10765" width="3.7109375" style="446" customWidth="1"/>
    <col min="10766" max="10766" width="11.140625" style="446" bestFit="1" customWidth="1"/>
    <col min="10767" max="10998" width="10.5703125" style="446"/>
    <col min="10999" max="11006" width="0" style="446" hidden="1" customWidth="1"/>
    <col min="11007" max="11009" width="3.7109375" style="446" customWidth="1"/>
    <col min="11010" max="11010" width="12.7109375" style="446" customWidth="1"/>
    <col min="11011" max="11011" width="47.42578125" style="446" customWidth="1"/>
    <col min="11012" max="11012" width="0" style="446" hidden="1" customWidth="1"/>
    <col min="11013" max="11013" width="24.7109375" style="446" customWidth="1"/>
    <col min="11014" max="11014" width="14.7109375" style="446" customWidth="1"/>
    <col min="11015" max="11016" width="15.7109375" style="446" customWidth="1"/>
    <col min="11017" max="11017" width="11.7109375" style="446" customWidth="1"/>
    <col min="11018" max="11018" width="6.42578125" style="446" bestFit="1" customWidth="1"/>
    <col min="11019" max="11019" width="11.7109375" style="446" customWidth="1"/>
    <col min="11020" max="11020" width="0" style="446" hidden="1" customWidth="1"/>
    <col min="11021" max="11021" width="3.7109375" style="446" customWidth="1"/>
    <col min="11022" max="11022" width="11.140625" style="446" bestFit="1" customWidth="1"/>
    <col min="11023" max="11254" width="10.5703125" style="446"/>
    <col min="11255" max="11262" width="0" style="446" hidden="1" customWidth="1"/>
    <col min="11263" max="11265" width="3.7109375" style="446" customWidth="1"/>
    <col min="11266" max="11266" width="12.7109375" style="446" customWidth="1"/>
    <col min="11267" max="11267" width="47.42578125" style="446" customWidth="1"/>
    <col min="11268" max="11268" width="0" style="446" hidden="1" customWidth="1"/>
    <col min="11269" max="11269" width="24.7109375" style="446" customWidth="1"/>
    <col min="11270" max="11270" width="14.7109375" style="446" customWidth="1"/>
    <col min="11271" max="11272" width="15.7109375" style="446" customWidth="1"/>
    <col min="11273" max="11273" width="11.7109375" style="446" customWidth="1"/>
    <col min="11274" max="11274" width="6.42578125" style="446" bestFit="1" customWidth="1"/>
    <col min="11275" max="11275" width="11.7109375" style="446" customWidth="1"/>
    <col min="11276" max="11276" width="0" style="446" hidden="1" customWidth="1"/>
    <col min="11277" max="11277" width="3.7109375" style="446" customWidth="1"/>
    <col min="11278" max="11278" width="11.140625" style="446" bestFit="1" customWidth="1"/>
    <col min="11279" max="11510" width="10.5703125" style="446"/>
    <col min="11511" max="11518" width="0" style="446" hidden="1" customWidth="1"/>
    <col min="11519" max="11521" width="3.7109375" style="446" customWidth="1"/>
    <col min="11522" max="11522" width="12.7109375" style="446" customWidth="1"/>
    <col min="11523" max="11523" width="47.42578125" style="446" customWidth="1"/>
    <col min="11524" max="11524" width="0" style="446" hidden="1" customWidth="1"/>
    <col min="11525" max="11525" width="24.7109375" style="446" customWidth="1"/>
    <col min="11526" max="11526" width="14.7109375" style="446" customWidth="1"/>
    <col min="11527" max="11528" width="15.7109375" style="446" customWidth="1"/>
    <col min="11529" max="11529" width="11.7109375" style="446" customWidth="1"/>
    <col min="11530" max="11530" width="6.42578125" style="446" bestFit="1" customWidth="1"/>
    <col min="11531" max="11531" width="11.7109375" style="446" customWidth="1"/>
    <col min="11532" max="11532" width="0" style="446" hidden="1" customWidth="1"/>
    <col min="11533" max="11533" width="3.7109375" style="446" customWidth="1"/>
    <col min="11534" max="11534" width="11.140625" style="446" bestFit="1" customWidth="1"/>
    <col min="11535" max="11766" width="10.5703125" style="446"/>
    <col min="11767" max="11774" width="0" style="446" hidden="1" customWidth="1"/>
    <col min="11775" max="11777" width="3.7109375" style="446" customWidth="1"/>
    <col min="11778" max="11778" width="12.7109375" style="446" customWidth="1"/>
    <col min="11779" max="11779" width="47.42578125" style="446" customWidth="1"/>
    <col min="11780" max="11780" width="0" style="446" hidden="1" customWidth="1"/>
    <col min="11781" max="11781" width="24.7109375" style="446" customWidth="1"/>
    <col min="11782" max="11782" width="14.7109375" style="446" customWidth="1"/>
    <col min="11783" max="11784" width="15.7109375" style="446" customWidth="1"/>
    <col min="11785" max="11785" width="11.7109375" style="446" customWidth="1"/>
    <col min="11786" max="11786" width="6.42578125" style="446" bestFit="1" customWidth="1"/>
    <col min="11787" max="11787" width="11.7109375" style="446" customWidth="1"/>
    <col min="11788" max="11788" width="0" style="446" hidden="1" customWidth="1"/>
    <col min="11789" max="11789" width="3.7109375" style="446" customWidth="1"/>
    <col min="11790" max="11790" width="11.140625" style="446" bestFit="1" customWidth="1"/>
    <col min="11791" max="12022" width="10.5703125" style="446"/>
    <col min="12023" max="12030" width="0" style="446" hidden="1" customWidth="1"/>
    <col min="12031" max="12033" width="3.7109375" style="446" customWidth="1"/>
    <col min="12034" max="12034" width="12.7109375" style="446" customWidth="1"/>
    <col min="12035" max="12035" width="47.42578125" style="446" customWidth="1"/>
    <col min="12036" max="12036" width="0" style="446" hidden="1" customWidth="1"/>
    <col min="12037" max="12037" width="24.7109375" style="446" customWidth="1"/>
    <col min="12038" max="12038" width="14.7109375" style="446" customWidth="1"/>
    <col min="12039" max="12040" width="15.7109375" style="446" customWidth="1"/>
    <col min="12041" max="12041" width="11.7109375" style="446" customWidth="1"/>
    <col min="12042" max="12042" width="6.42578125" style="446" bestFit="1" customWidth="1"/>
    <col min="12043" max="12043" width="11.7109375" style="446" customWidth="1"/>
    <col min="12044" max="12044" width="0" style="446" hidden="1" customWidth="1"/>
    <col min="12045" max="12045" width="3.7109375" style="446" customWidth="1"/>
    <col min="12046" max="12046" width="11.140625" style="446" bestFit="1" customWidth="1"/>
    <col min="12047" max="12278" width="10.5703125" style="446"/>
    <col min="12279" max="12286" width="0" style="446" hidden="1" customWidth="1"/>
    <col min="12287" max="12289" width="3.7109375" style="446" customWidth="1"/>
    <col min="12290" max="12290" width="12.7109375" style="446" customWidth="1"/>
    <col min="12291" max="12291" width="47.42578125" style="446" customWidth="1"/>
    <col min="12292" max="12292" width="0" style="446" hidden="1" customWidth="1"/>
    <col min="12293" max="12293" width="24.7109375" style="446" customWidth="1"/>
    <col min="12294" max="12294" width="14.7109375" style="446" customWidth="1"/>
    <col min="12295" max="12296" width="15.7109375" style="446" customWidth="1"/>
    <col min="12297" max="12297" width="11.7109375" style="446" customWidth="1"/>
    <col min="12298" max="12298" width="6.42578125" style="446" bestFit="1" customWidth="1"/>
    <col min="12299" max="12299" width="11.7109375" style="446" customWidth="1"/>
    <col min="12300" max="12300" width="0" style="446" hidden="1" customWidth="1"/>
    <col min="12301" max="12301" width="3.7109375" style="446" customWidth="1"/>
    <col min="12302" max="12302" width="11.140625" style="446" bestFit="1" customWidth="1"/>
    <col min="12303" max="12534" width="10.5703125" style="446"/>
    <col min="12535" max="12542" width="0" style="446" hidden="1" customWidth="1"/>
    <col min="12543" max="12545" width="3.7109375" style="446" customWidth="1"/>
    <col min="12546" max="12546" width="12.7109375" style="446" customWidth="1"/>
    <col min="12547" max="12547" width="47.42578125" style="446" customWidth="1"/>
    <col min="12548" max="12548" width="0" style="446" hidden="1" customWidth="1"/>
    <col min="12549" max="12549" width="24.7109375" style="446" customWidth="1"/>
    <col min="12550" max="12550" width="14.7109375" style="446" customWidth="1"/>
    <col min="12551" max="12552" width="15.7109375" style="446" customWidth="1"/>
    <col min="12553" max="12553" width="11.7109375" style="446" customWidth="1"/>
    <col min="12554" max="12554" width="6.42578125" style="446" bestFit="1" customWidth="1"/>
    <col min="12555" max="12555" width="11.7109375" style="446" customWidth="1"/>
    <col min="12556" max="12556" width="0" style="446" hidden="1" customWidth="1"/>
    <col min="12557" max="12557" width="3.7109375" style="446" customWidth="1"/>
    <col min="12558" max="12558" width="11.140625" style="446" bestFit="1" customWidth="1"/>
    <col min="12559" max="12790" width="10.5703125" style="446"/>
    <col min="12791" max="12798" width="0" style="446" hidden="1" customWidth="1"/>
    <col min="12799" max="12801" width="3.7109375" style="446" customWidth="1"/>
    <col min="12802" max="12802" width="12.7109375" style="446" customWidth="1"/>
    <col min="12803" max="12803" width="47.42578125" style="446" customWidth="1"/>
    <col min="12804" max="12804" width="0" style="446" hidden="1" customWidth="1"/>
    <col min="12805" max="12805" width="24.7109375" style="446" customWidth="1"/>
    <col min="12806" max="12806" width="14.7109375" style="446" customWidth="1"/>
    <col min="12807" max="12808" width="15.7109375" style="446" customWidth="1"/>
    <col min="12809" max="12809" width="11.7109375" style="446" customWidth="1"/>
    <col min="12810" max="12810" width="6.42578125" style="446" bestFit="1" customWidth="1"/>
    <col min="12811" max="12811" width="11.7109375" style="446" customWidth="1"/>
    <col min="12812" max="12812" width="0" style="446" hidden="1" customWidth="1"/>
    <col min="12813" max="12813" width="3.7109375" style="446" customWidth="1"/>
    <col min="12814" max="12814" width="11.140625" style="446" bestFit="1" customWidth="1"/>
    <col min="12815" max="13046" width="10.5703125" style="446"/>
    <col min="13047" max="13054" width="0" style="446" hidden="1" customWidth="1"/>
    <col min="13055" max="13057" width="3.7109375" style="446" customWidth="1"/>
    <col min="13058" max="13058" width="12.7109375" style="446" customWidth="1"/>
    <col min="13059" max="13059" width="47.42578125" style="446" customWidth="1"/>
    <col min="13060" max="13060" width="0" style="446" hidden="1" customWidth="1"/>
    <col min="13061" max="13061" width="24.7109375" style="446" customWidth="1"/>
    <col min="13062" max="13062" width="14.7109375" style="446" customWidth="1"/>
    <col min="13063" max="13064" width="15.7109375" style="446" customWidth="1"/>
    <col min="13065" max="13065" width="11.7109375" style="446" customWidth="1"/>
    <col min="13066" max="13066" width="6.42578125" style="446" bestFit="1" customWidth="1"/>
    <col min="13067" max="13067" width="11.7109375" style="446" customWidth="1"/>
    <col min="13068" max="13068" width="0" style="446" hidden="1" customWidth="1"/>
    <col min="13069" max="13069" width="3.7109375" style="446" customWidth="1"/>
    <col min="13070" max="13070" width="11.140625" style="446" bestFit="1" customWidth="1"/>
    <col min="13071" max="13302" width="10.5703125" style="446"/>
    <col min="13303" max="13310" width="0" style="446" hidden="1" customWidth="1"/>
    <col min="13311" max="13313" width="3.7109375" style="446" customWidth="1"/>
    <col min="13314" max="13314" width="12.7109375" style="446" customWidth="1"/>
    <col min="13315" max="13315" width="47.42578125" style="446" customWidth="1"/>
    <col min="13316" max="13316" width="0" style="446" hidden="1" customWidth="1"/>
    <col min="13317" max="13317" width="24.7109375" style="446" customWidth="1"/>
    <col min="13318" max="13318" width="14.7109375" style="446" customWidth="1"/>
    <col min="13319" max="13320" width="15.7109375" style="446" customWidth="1"/>
    <col min="13321" max="13321" width="11.7109375" style="446" customWidth="1"/>
    <col min="13322" max="13322" width="6.42578125" style="446" bestFit="1" customWidth="1"/>
    <col min="13323" max="13323" width="11.7109375" style="446" customWidth="1"/>
    <col min="13324" max="13324" width="0" style="446" hidden="1" customWidth="1"/>
    <col min="13325" max="13325" width="3.7109375" style="446" customWidth="1"/>
    <col min="13326" max="13326" width="11.140625" style="446" bestFit="1" customWidth="1"/>
    <col min="13327" max="13558" width="10.5703125" style="446"/>
    <col min="13559" max="13566" width="0" style="446" hidden="1" customWidth="1"/>
    <col min="13567" max="13569" width="3.7109375" style="446" customWidth="1"/>
    <col min="13570" max="13570" width="12.7109375" style="446" customWidth="1"/>
    <col min="13571" max="13571" width="47.42578125" style="446" customWidth="1"/>
    <col min="13572" max="13572" width="0" style="446" hidden="1" customWidth="1"/>
    <col min="13573" max="13573" width="24.7109375" style="446" customWidth="1"/>
    <col min="13574" max="13574" width="14.7109375" style="446" customWidth="1"/>
    <col min="13575" max="13576" width="15.7109375" style="446" customWidth="1"/>
    <col min="13577" max="13577" width="11.7109375" style="446" customWidth="1"/>
    <col min="13578" max="13578" width="6.42578125" style="446" bestFit="1" customWidth="1"/>
    <col min="13579" max="13579" width="11.7109375" style="446" customWidth="1"/>
    <col min="13580" max="13580" width="0" style="446" hidden="1" customWidth="1"/>
    <col min="13581" max="13581" width="3.7109375" style="446" customWidth="1"/>
    <col min="13582" max="13582" width="11.140625" style="446" bestFit="1" customWidth="1"/>
    <col min="13583" max="13814" width="10.5703125" style="446"/>
    <col min="13815" max="13822" width="0" style="446" hidden="1" customWidth="1"/>
    <col min="13823" max="13825" width="3.7109375" style="446" customWidth="1"/>
    <col min="13826" max="13826" width="12.7109375" style="446" customWidth="1"/>
    <col min="13827" max="13827" width="47.42578125" style="446" customWidth="1"/>
    <col min="13828" max="13828" width="0" style="446" hidden="1" customWidth="1"/>
    <col min="13829" max="13829" width="24.7109375" style="446" customWidth="1"/>
    <col min="13830" max="13830" width="14.7109375" style="446" customWidth="1"/>
    <col min="13831" max="13832" width="15.7109375" style="446" customWidth="1"/>
    <col min="13833" max="13833" width="11.7109375" style="446" customWidth="1"/>
    <col min="13834" max="13834" width="6.42578125" style="446" bestFit="1" customWidth="1"/>
    <col min="13835" max="13835" width="11.7109375" style="446" customWidth="1"/>
    <col min="13836" max="13836" width="0" style="446" hidden="1" customWidth="1"/>
    <col min="13837" max="13837" width="3.7109375" style="446" customWidth="1"/>
    <col min="13838" max="13838" width="11.140625" style="446" bestFit="1" customWidth="1"/>
    <col min="13839" max="14070" width="10.5703125" style="446"/>
    <col min="14071" max="14078" width="0" style="446" hidden="1" customWidth="1"/>
    <col min="14079" max="14081" width="3.7109375" style="446" customWidth="1"/>
    <col min="14082" max="14082" width="12.7109375" style="446" customWidth="1"/>
    <col min="14083" max="14083" width="47.42578125" style="446" customWidth="1"/>
    <col min="14084" max="14084" width="0" style="446" hidden="1" customWidth="1"/>
    <col min="14085" max="14085" width="24.7109375" style="446" customWidth="1"/>
    <col min="14086" max="14086" width="14.7109375" style="446" customWidth="1"/>
    <col min="14087" max="14088" width="15.7109375" style="446" customWidth="1"/>
    <col min="14089" max="14089" width="11.7109375" style="446" customWidth="1"/>
    <col min="14090" max="14090" width="6.42578125" style="446" bestFit="1" customWidth="1"/>
    <col min="14091" max="14091" width="11.7109375" style="446" customWidth="1"/>
    <col min="14092" max="14092" width="0" style="446" hidden="1" customWidth="1"/>
    <col min="14093" max="14093" width="3.7109375" style="446" customWidth="1"/>
    <col min="14094" max="14094" width="11.140625" style="446" bestFit="1" customWidth="1"/>
    <col min="14095" max="14326" width="10.5703125" style="446"/>
    <col min="14327" max="14334" width="0" style="446" hidden="1" customWidth="1"/>
    <col min="14335" max="14337" width="3.7109375" style="446" customWidth="1"/>
    <col min="14338" max="14338" width="12.7109375" style="446" customWidth="1"/>
    <col min="14339" max="14339" width="47.42578125" style="446" customWidth="1"/>
    <col min="14340" max="14340" width="0" style="446" hidden="1" customWidth="1"/>
    <col min="14341" max="14341" width="24.7109375" style="446" customWidth="1"/>
    <col min="14342" max="14342" width="14.7109375" style="446" customWidth="1"/>
    <col min="14343" max="14344" width="15.7109375" style="446" customWidth="1"/>
    <col min="14345" max="14345" width="11.7109375" style="446" customWidth="1"/>
    <col min="14346" max="14346" width="6.42578125" style="446" bestFit="1" customWidth="1"/>
    <col min="14347" max="14347" width="11.7109375" style="446" customWidth="1"/>
    <col min="14348" max="14348" width="0" style="446" hidden="1" customWidth="1"/>
    <col min="14349" max="14349" width="3.7109375" style="446" customWidth="1"/>
    <col min="14350" max="14350" width="11.140625" style="446" bestFit="1" customWidth="1"/>
    <col min="14351" max="14582" width="10.5703125" style="446"/>
    <col min="14583" max="14590" width="0" style="446" hidden="1" customWidth="1"/>
    <col min="14591" max="14593" width="3.7109375" style="446" customWidth="1"/>
    <col min="14594" max="14594" width="12.7109375" style="446" customWidth="1"/>
    <col min="14595" max="14595" width="47.42578125" style="446" customWidth="1"/>
    <col min="14596" max="14596" width="0" style="446" hidden="1" customWidth="1"/>
    <col min="14597" max="14597" width="24.7109375" style="446" customWidth="1"/>
    <col min="14598" max="14598" width="14.7109375" style="446" customWidth="1"/>
    <col min="14599" max="14600" width="15.7109375" style="446" customWidth="1"/>
    <col min="14601" max="14601" width="11.7109375" style="446" customWidth="1"/>
    <col min="14602" max="14602" width="6.42578125" style="446" bestFit="1" customWidth="1"/>
    <col min="14603" max="14603" width="11.7109375" style="446" customWidth="1"/>
    <col min="14604" max="14604" width="0" style="446" hidden="1" customWidth="1"/>
    <col min="14605" max="14605" width="3.7109375" style="446" customWidth="1"/>
    <col min="14606" max="14606" width="11.140625" style="446" bestFit="1" customWidth="1"/>
    <col min="14607" max="14838" width="10.5703125" style="446"/>
    <col min="14839" max="14846" width="0" style="446" hidden="1" customWidth="1"/>
    <col min="14847" max="14849" width="3.7109375" style="446" customWidth="1"/>
    <col min="14850" max="14850" width="12.7109375" style="446" customWidth="1"/>
    <col min="14851" max="14851" width="47.42578125" style="446" customWidth="1"/>
    <col min="14852" max="14852" width="0" style="446" hidden="1" customWidth="1"/>
    <col min="14853" max="14853" width="24.7109375" style="446" customWidth="1"/>
    <col min="14854" max="14854" width="14.7109375" style="446" customWidth="1"/>
    <col min="14855" max="14856" width="15.7109375" style="446" customWidth="1"/>
    <col min="14857" max="14857" width="11.7109375" style="446" customWidth="1"/>
    <col min="14858" max="14858" width="6.42578125" style="446" bestFit="1" customWidth="1"/>
    <col min="14859" max="14859" width="11.7109375" style="446" customWidth="1"/>
    <col min="14860" max="14860" width="0" style="446" hidden="1" customWidth="1"/>
    <col min="14861" max="14861" width="3.7109375" style="446" customWidth="1"/>
    <col min="14862" max="14862" width="11.140625" style="446" bestFit="1" customWidth="1"/>
    <col min="14863" max="15094" width="10.5703125" style="446"/>
    <col min="15095" max="15102" width="0" style="446" hidden="1" customWidth="1"/>
    <col min="15103" max="15105" width="3.7109375" style="446" customWidth="1"/>
    <col min="15106" max="15106" width="12.7109375" style="446" customWidth="1"/>
    <col min="15107" max="15107" width="47.42578125" style="446" customWidth="1"/>
    <col min="15108" max="15108" width="0" style="446" hidden="1" customWidth="1"/>
    <col min="15109" max="15109" width="24.7109375" style="446" customWidth="1"/>
    <col min="15110" max="15110" width="14.7109375" style="446" customWidth="1"/>
    <col min="15111" max="15112" width="15.7109375" style="446" customWidth="1"/>
    <col min="15113" max="15113" width="11.7109375" style="446" customWidth="1"/>
    <col min="15114" max="15114" width="6.42578125" style="446" bestFit="1" customWidth="1"/>
    <col min="15115" max="15115" width="11.7109375" style="446" customWidth="1"/>
    <col min="15116" max="15116" width="0" style="446" hidden="1" customWidth="1"/>
    <col min="15117" max="15117" width="3.7109375" style="446" customWidth="1"/>
    <col min="15118" max="15118" width="11.140625" style="446" bestFit="1" customWidth="1"/>
    <col min="15119" max="15350" width="10.5703125" style="446"/>
    <col min="15351" max="15358" width="0" style="446" hidden="1" customWidth="1"/>
    <col min="15359" max="15361" width="3.7109375" style="446" customWidth="1"/>
    <col min="15362" max="15362" width="12.7109375" style="446" customWidth="1"/>
    <col min="15363" max="15363" width="47.42578125" style="446" customWidth="1"/>
    <col min="15364" max="15364" width="0" style="446" hidden="1" customWidth="1"/>
    <col min="15365" max="15365" width="24.7109375" style="446" customWidth="1"/>
    <col min="15366" max="15366" width="14.7109375" style="446" customWidth="1"/>
    <col min="15367" max="15368" width="15.7109375" style="446" customWidth="1"/>
    <col min="15369" max="15369" width="11.7109375" style="446" customWidth="1"/>
    <col min="15370" max="15370" width="6.42578125" style="446" bestFit="1" customWidth="1"/>
    <col min="15371" max="15371" width="11.7109375" style="446" customWidth="1"/>
    <col min="15372" max="15372" width="0" style="446" hidden="1" customWidth="1"/>
    <col min="15373" max="15373" width="3.7109375" style="446" customWidth="1"/>
    <col min="15374" max="15374" width="11.140625" style="446" bestFit="1" customWidth="1"/>
    <col min="15375" max="15606" width="10.5703125" style="446"/>
    <col min="15607" max="15614" width="0" style="446" hidden="1" customWidth="1"/>
    <col min="15615" max="15617" width="3.7109375" style="446" customWidth="1"/>
    <col min="15618" max="15618" width="12.7109375" style="446" customWidth="1"/>
    <col min="15619" max="15619" width="47.42578125" style="446" customWidth="1"/>
    <col min="15620" max="15620" width="0" style="446" hidden="1" customWidth="1"/>
    <col min="15621" max="15621" width="24.7109375" style="446" customWidth="1"/>
    <col min="15622" max="15622" width="14.7109375" style="446" customWidth="1"/>
    <col min="15623" max="15624" width="15.7109375" style="446" customWidth="1"/>
    <col min="15625" max="15625" width="11.7109375" style="446" customWidth="1"/>
    <col min="15626" max="15626" width="6.42578125" style="446" bestFit="1" customWidth="1"/>
    <col min="15627" max="15627" width="11.7109375" style="446" customWidth="1"/>
    <col min="15628" max="15628" width="0" style="446" hidden="1" customWidth="1"/>
    <col min="15629" max="15629" width="3.7109375" style="446" customWidth="1"/>
    <col min="15630" max="15630" width="11.140625" style="446" bestFit="1" customWidth="1"/>
    <col min="15631" max="15862" width="10.5703125" style="446"/>
    <col min="15863" max="15870" width="0" style="446" hidden="1" customWidth="1"/>
    <col min="15871" max="15873" width="3.7109375" style="446" customWidth="1"/>
    <col min="15874" max="15874" width="12.7109375" style="446" customWidth="1"/>
    <col min="15875" max="15875" width="47.42578125" style="446" customWidth="1"/>
    <col min="15876" max="15876" width="0" style="446" hidden="1" customWidth="1"/>
    <col min="15877" max="15877" width="24.7109375" style="446" customWidth="1"/>
    <col min="15878" max="15878" width="14.7109375" style="446" customWidth="1"/>
    <col min="15879" max="15880" width="15.7109375" style="446" customWidth="1"/>
    <col min="15881" max="15881" width="11.7109375" style="446" customWidth="1"/>
    <col min="15882" max="15882" width="6.42578125" style="446" bestFit="1" customWidth="1"/>
    <col min="15883" max="15883" width="11.7109375" style="446" customWidth="1"/>
    <col min="15884" max="15884" width="0" style="446" hidden="1" customWidth="1"/>
    <col min="15885" max="15885" width="3.7109375" style="446" customWidth="1"/>
    <col min="15886" max="15886" width="11.140625" style="446" bestFit="1" customWidth="1"/>
    <col min="15887" max="16118" width="10.5703125" style="446"/>
    <col min="16119" max="16126" width="0" style="446" hidden="1" customWidth="1"/>
    <col min="16127" max="16129" width="3.7109375" style="446" customWidth="1"/>
    <col min="16130" max="16130" width="12.7109375" style="446" customWidth="1"/>
    <col min="16131" max="16131" width="47.42578125" style="446" customWidth="1"/>
    <col min="16132" max="16132" width="0" style="446" hidden="1" customWidth="1"/>
    <col min="16133" max="16133" width="24.7109375" style="446" customWidth="1"/>
    <col min="16134" max="16134" width="14.7109375" style="446" customWidth="1"/>
    <col min="16135" max="16136" width="15.7109375" style="446" customWidth="1"/>
    <col min="16137" max="16137" width="11.7109375" style="446" customWidth="1"/>
    <col min="16138" max="16138" width="6.42578125" style="446" bestFit="1" customWidth="1"/>
    <col min="16139" max="16139" width="11.7109375" style="446" customWidth="1"/>
    <col min="16140" max="16140" width="0" style="446" hidden="1" customWidth="1"/>
    <col min="16141" max="16141" width="3.7109375" style="446" customWidth="1"/>
    <col min="16142" max="16142" width="11.140625" style="446" bestFit="1" customWidth="1"/>
    <col min="16143" max="16384" width="10.5703125" style="446"/>
  </cols>
  <sheetData>
    <row r="1" spans="1:29" hidden="1"/>
    <row r="2" spans="1:29" hidden="1"/>
    <row r="3" spans="1:29" hidden="1"/>
    <row r="4" spans="1:29" ht="3" customHeight="1">
      <c r="J4" s="451"/>
      <c r="K4" s="451"/>
      <c r="L4" s="447"/>
      <c r="M4" s="447"/>
      <c r="N4" s="447"/>
      <c r="O4" s="454"/>
      <c r="P4" s="454"/>
      <c r="Q4" s="454"/>
      <c r="R4" s="454"/>
      <c r="S4" s="454"/>
      <c r="T4" s="454"/>
      <c r="U4" s="454"/>
      <c r="V4" s="447"/>
    </row>
    <row r="5" spans="1:29" ht="22.5" customHeight="1">
      <c r="J5" s="451"/>
      <c r="K5" s="451"/>
      <c r="L5" s="1296" t="s">
        <v>744</v>
      </c>
      <c r="M5" s="1296"/>
      <c r="N5" s="1296"/>
      <c r="O5" s="1296"/>
      <c r="P5" s="1296"/>
      <c r="Q5" s="1296"/>
      <c r="R5" s="1296"/>
      <c r="S5" s="1296"/>
      <c r="T5" s="1296"/>
      <c r="U5" s="548"/>
      <c r="V5" s="467"/>
    </row>
    <row r="6" spans="1:29" ht="3" customHeight="1">
      <c r="J6" s="451"/>
      <c r="K6" s="451"/>
      <c r="L6" s="447"/>
      <c r="M6" s="447"/>
      <c r="N6" s="447"/>
      <c r="O6" s="450"/>
      <c r="P6" s="450"/>
      <c r="Q6" s="450"/>
      <c r="R6" s="450"/>
      <c r="S6" s="450"/>
      <c r="T6" s="450"/>
      <c r="U6" s="447"/>
    </row>
    <row r="7" spans="1:29" s="746" customFormat="1" ht="5.25" hidden="1">
      <c r="A7" s="1121"/>
      <c r="B7" s="1121"/>
      <c r="C7" s="1121"/>
      <c r="D7" s="1121"/>
      <c r="E7" s="1121"/>
      <c r="F7" s="1121"/>
      <c r="G7" s="1121"/>
      <c r="H7" s="1121"/>
      <c r="L7" s="1172"/>
      <c r="M7" s="1046"/>
      <c r="O7" s="1302"/>
      <c r="P7" s="1302"/>
      <c r="Q7" s="1302"/>
      <c r="R7" s="1302"/>
      <c r="S7" s="1302"/>
      <c r="T7" s="1302"/>
      <c r="U7" s="780"/>
      <c r="V7" s="780"/>
      <c r="X7" s="1121"/>
      <c r="Y7" s="1121"/>
      <c r="Z7" s="1121"/>
      <c r="AA7" s="1121"/>
      <c r="AB7" s="1121"/>
    </row>
    <row r="8" spans="1:29"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303" t="str">
        <f>IF(datePr_ch="",IF(datePr="","",datePr),datePr_ch)</f>
        <v>28.04.2023</v>
      </c>
      <c r="P8" s="1303"/>
      <c r="Q8" s="1303"/>
      <c r="R8" s="1303"/>
      <c r="S8" s="1303"/>
      <c r="T8" s="1303"/>
      <c r="U8" s="635"/>
      <c r="Y8" s="961"/>
      <c r="Z8" s="559"/>
      <c r="AA8" s="559"/>
      <c r="AB8" s="559"/>
      <c r="AC8" s="559"/>
    </row>
    <row r="9" spans="1:29" s="461" customFormat="1" ht="18.7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303" t="str">
        <f>IF(numberPr_ch="",IF(numberPr="","",numberPr),numberPr_ch)</f>
        <v>О-1242</v>
      </c>
      <c r="P9" s="1303"/>
      <c r="Q9" s="1303"/>
      <c r="R9" s="1303"/>
      <c r="S9" s="1303"/>
      <c r="T9" s="1303"/>
      <c r="U9" s="635"/>
      <c r="Y9" s="961"/>
      <c r="Z9" s="475"/>
      <c r="AA9" s="475"/>
      <c r="AB9" s="475"/>
      <c r="AC9" s="475"/>
    </row>
    <row r="10" spans="1:29" s="746" customFormat="1" ht="5.25" hidden="1">
      <c r="A10" s="1121"/>
      <c r="B10" s="1121"/>
      <c r="C10" s="1121"/>
      <c r="D10" s="1121"/>
      <c r="E10" s="1121"/>
      <c r="F10" s="1121"/>
      <c r="G10" s="1121"/>
      <c r="H10" s="1121"/>
      <c r="L10" s="1172"/>
      <c r="M10" s="1046"/>
      <c r="O10" s="1302"/>
      <c r="P10" s="1302"/>
      <c r="Q10" s="1302"/>
      <c r="R10" s="1302"/>
      <c r="S10" s="1302"/>
      <c r="T10" s="1302"/>
      <c r="U10" s="780"/>
      <c r="V10" s="780"/>
      <c r="X10" s="1121"/>
      <c r="Y10" s="1121"/>
      <c r="Z10" s="1121"/>
      <c r="AA10" s="1121"/>
      <c r="AB10" s="1121"/>
    </row>
    <row r="11" spans="1:29" s="582" customFormat="1" ht="18.75" hidden="1">
      <c r="A11" s="583"/>
      <c r="B11" s="583"/>
      <c r="C11" s="583"/>
      <c r="D11" s="583"/>
      <c r="E11" s="583"/>
      <c r="F11" s="583"/>
      <c r="G11" s="583"/>
      <c r="H11" s="583"/>
      <c r="L11" s="715"/>
      <c r="M11" s="713"/>
      <c r="O11" s="712"/>
      <c r="P11" s="712"/>
      <c r="Q11" s="734" t="s">
        <v>635</v>
      </c>
      <c r="R11" s="734" t="s">
        <v>636</v>
      </c>
      <c r="S11" s="712"/>
      <c r="T11" s="712"/>
      <c r="U11" s="635"/>
      <c r="Y11" s="736"/>
      <c r="Z11" s="583"/>
      <c r="AA11" s="583"/>
      <c r="AB11" s="583"/>
      <c r="AC11" s="583"/>
    </row>
    <row r="12" spans="1:29" s="461" customFormat="1" ht="11.25" hidden="1">
      <c r="A12" s="475"/>
      <c r="B12" s="475"/>
      <c r="C12" s="475"/>
      <c r="D12" s="475"/>
      <c r="E12" s="475"/>
      <c r="F12" s="475"/>
      <c r="G12" s="475"/>
      <c r="H12" s="475"/>
      <c r="L12" s="1297"/>
      <c r="M12" s="1297"/>
      <c r="N12" s="458"/>
      <c r="O12" s="730"/>
      <c r="P12" s="730"/>
      <c r="Q12" s="730"/>
      <c r="R12" s="730"/>
      <c r="S12" s="730"/>
      <c r="T12" s="730"/>
      <c r="U12" s="456"/>
      <c r="V12" s="473" t="s">
        <v>371</v>
      </c>
      <c r="Y12" s="961"/>
      <c r="Z12" s="475"/>
      <c r="AA12" s="475"/>
      <c r="AB12" s="475"/>
      <c r="AC12" s="475"/>
    </row>
    <row r="13" spans="1:29" ht="15" customHeight="1">
      <c r="J13" s="451"/>
      <c r="K13" s="451"/>
      <c r="L13" s="447"/>
      <c r="M13" s="447"/>
      <c r="N13" s="447"/>
      <c r="O13" s="568"/>
      <c r="P13" s="568"/>
      <c r="Q13" s="1323"/>
      <c r="R13" s="1323"/>
      <c r="S13" s="1323"/>
      <c r="T13" s="1323"/>
      <c r="U13" s="1323"/>
      <c r="V13" s="1323"/>
    </row>
    <row r="14" spans="1:29">
      <c r="J14" s="451"/>
      <c r="K14" s="451"/>
      <c r="L14" s="1227" t="s">
        <v>445</v>
      </c>
      <c r="M14" s="1227"/>
      <c r="N14" s="1227"/>
      <c r="O14" s="1227"/>
      <c r="P14" s="1227"/>
      <c r="Q14" s="1227"/>
      <c r="R14" s="1227"/>
      <c r="S14" s="1227"/>
      <c r="T14" s="1227"/>
      <c r="U14" s="1227"/>
      <c r="V14" s="1227"/>
      <c r="W14" s="1227"/>
      <c r="X14" s="1227" t="s">
        <v>446</v>
      </c>
    </row>
    <row r="15" spans="1:29" ht="14.25" customHeight="1">
      <c r="J15" s="451"/>
      <c r="K15" s="451"/>
      <c r="L15" s="1310" t="s">
        <v>91</v>
      </c>
      <c r="M15" s="1310" t="s">
        <v>595</v>
      </c>
      <c r="N15" s="504"/>
      <c r="O15" s="1310" t="s">
        <v>596</v>
      </c>
      <c r="P15" s="1335" t="s">
        <v>597</v>
      </c>
      <c r="Q15" s="1335" t="s">
        <v>604</v>
      </c>
      <c r="R15" s="1335"/>
      <c r="S15" s="1335"/>
      <c r="T15" s="1335"/>
      <c r="U15" s="1335"/>
      <c r="V15" s="1310" t="s">
        <v>339</v>
      </c>
      <c r="W15" s="1322" t="s">
        <v>274</v>
      </c>
      <c r="X15" s="1227"/>
    </row>
    <row r="16" spans="1:29" s="493" customFormat="1" ht="25.5" customHeight="1">
      <c r="A16" s="554"/>
      <c r="B16" s="554"/>
      <c r="C16" s="554"/>
      <c r="D16" s="554"/>
      <c r="E16" s="554"/>
      <c r="F16" s="554"/>
      <c r="G16" s="560"/>
      <c r="H16" s="560"/>
      <c r="I16" s="501"/>
      <c r="J16" s="499"/>
      <c r="K16" s="499"/>
      <c r="L16" s="1310"/>
      <c r="M16" s="1310"/>
      <c r="N16" s="504"/>
      <c r="O16" s="1310"/>
      <c r="P16" s="1335"/>
      <c r="Q16" s="1335" t="s">
        <v>621</v>
      </c>
      <c r="R16" s="1335"/>
      <c r="S16" s="1333" t="s">
        <v>615</v>
      </c>
      <c r="T16" s="1333"/>
      <c r="U16" s="1333"/>
      <c r="V16" s="1310"/>
      <c r="W16" s="1322"/>
      <c r="X16" s="1227"/>
      <c r="Y16" s="956"/>
      <c r="Z16" s="554"/>
      <c r="AA16" s="554"/>
      <c r="AB16" s="554"/>
      <c r="AC16" s="554"/>
    </row>
    <row r="17" spans="1:29" ht="14.25" customHeight="1">
      <c r="J17" s="451"/>
      <c r="K17" s="451"/>
      <c r="L17" s="1310"/>
      <c r="M17" s="1310"/>
      <c r="N17" s="504"/>
      <c r="O17" s="1310"/>
      <c r="P17" s="1335"/>
      <c r="Q17" s="504" t="s">
        <v>619</v>
      </c>
      <c r="R17" s="504" t="s">
        <v>620</v>
      </c>
      <c r="S17" s="506" t="s">
        <v>273</v>
      </c>
      <c r="T17" s="1330" t="s">
        <v>272</v>
      </c>
      <c r="U17" s="1330"/>
      <c r="V17" s="1310"/>
      <c r="W17" s="1322"/>
      <c r="X17" s="1227"/>
    </row>
    <row r="18" spans="1:29">
      <c r="J18" s="451"/>
      <c r="K18" s="459">
        <v>1</v>
      </c>
      <c r="L18" s="448" t="s">
        <v>92</v>
      </c>
      <c r="M18" s="448" t="s">
        <v>48</v>
      </c>
      <c r="N18" s="466" t="s">
        <v>48</v>
      </c>
      <c r="O18" s="457">
        <f t="shared" ref="O18:T18" ca="1" si="0">OFFSET(O18,0,-1)+1</f>
        <v>3</v>
      </c>
      <c r="P18" s="457">
        <f t="shared" ca="1" si="0"/>
        <v>4</v>
      </c>
      <c r="Q18" s="457">
        <f t="shared" ca="1" si="0"/>
        <v>5</v>
      </c>
      <c r="R18" s="457">
        <f t="shared" ca="1" si="0"/>
        <v>6</v>
      </c>
      <c r="S18" s="457">
        <f t="shared" ca="1" si="0"/>
        <v>7</v>
      </c>
      <c r="T18" s="1336">
        <f t="shared" ca="1" si="0"/>
        <v>8</v>
      </c>
      <c r="U18" s="1336"/>
      <c r="V18" s="457">
        <f ca="1">OFFSET(V18,0,-2)+1</f>
        <v>9</v>
      </c>
      <c r="W18" s="493"/>
      <c r="X18" s="457">
        <f ca="1">OFFSET(X18,0,-2)+1</f>
        <v>10</v>
      </c>
    </row>
    <row r="19" spans="1:29" ht="22.5">
      <c r="A19" s="1281">
        <v>1</v>
      </c>
      <c r="B19" s="928"/>
      <c r="C19" s="928"/>
      <c r="D19" s="928"/>
      <c r="E19" s="928"/>
      <c r="F19" s="928"/>
      <c r="G19" s="929"/>
      <c r="H19" s="929"/>
      <c r="I19" s="931"/>
      <c r="J19" s="923"/>
      <c r="K19" s="923"/>
      <c r="L19" s="562">
        <f>mergeValue(A19)</f>
        <v>1</v>
      </c>
      <c r="M19" s="610" t="s">
        <v>19</v>
      </c>
      <c r="N19" s="549"/>
      <c r="O19" s="1324"/>
      <c r="P19" s="1324"/>
      <c r="Q19" s="1324"/>
      <c r="R19" s="1324"/>
      <c r="S19" s="1324"/>
      <c r="T19" s="1324"/>
      <c r="U19" s="1324"/>
      <c r="V19" s="1324"/>
      <c r="W19" s="1324"/>
      <c r="X19" s="550" t="s">
        <v>718</v>
      </c>
    </row>
    <row r="20" spans="1:29" ht="22.5">
      <c r="A20" s="1281"/>
      <c r="B20" s="1281">
        <v>1</v>
      </c>
      <c r="C20" s="928"/>
      <c r="D20" s="928"/>
      <c r="E20" s="928"/>
      <c r="F20" s="928"/>
      <c r="G20" s="933"/>
      <c r="H20" s="930"/>
      <c r="I20" s="935"/>
      <c r="J20" s="920"/>
      <c r="K20" s="919"/>
      <c r="L20" s="562" t="str">
        <f>mergeValue(A20) &amp;"."&amp; mergeValue(B20)</f>
        <v>1.1</v>
      </c>
      <c r="M20" s="516" t="s">
        <v>15</v>
      </c>
      <c r="N20" s="549"/>
      <c r="O20" s="1324"/>
      <c r="P20" s="1324"/>
      <c r="Q20" s="1324"/>
      <c r="R20" s="1324"/>
      <c r="S20" s="1324"/>
      <c r="T20" s="1324"/>
      <c r="U20" s="1324"/>
      <c r="V20" s="1324"/>
      <c r="W20" s="1324"/>
      <c r="X20" s="550" t="s">
        <v>459</v>
      </c>
    </row>
    <row r="21" spans="1:29" ht="22.5">
      <c r="A21" s="1281"/>
      <c r="B21" s="1281"/>
      <c r="C21" s="1281">
        <v>1</v>
      </c>
      <c r="D21" s="928"/>
      <c r="E21" s="928"/>
      <c r="F21" s="928"/>
      <c r="G21" s="933"/>
      <c r="H21" s="930"/>
      <c r="I21" s="936"/>
      <c r="J21" s="920"/>
      <c r="K21" s="919"/>
      <c r="L21" s="562" t="str">
        <f>mergeValue(A21) &amp;"."&amp; mergeValue(B21)&amp;"."&amp; mergeValue(C21)</f>
        <v>1.1.1</v>
      </c>
      <c r="M21" s="517" t="s">
        <v>7</v>
      </c>
      <c r="N21" s="549"/>
      <c r="O21" s="1324"/>
      <c r="P21" s="1324"/>
      <c r="Q21" s="1324"/>
      <c r="R21" s="1324"/>
      <c r="S21" s="1324"/>
      <c r="T21" s="1324"/>
      <c r="U21" s="1324"/>
      <c r="V21" s="1324"/>
      <c r="W21" s="1324"/>
      <c r="X21" s="550" t="s">
        <v>600</v>
      </c>
    </row>
    <row r="22" spans="1:29">
      <c r="A22" s="1281"/>
      <c r="B22" s="1281"/>
      <c r="C22" s="1281"/>
      <c r="D22" s="1281">
        <v>1</v>
      </c>
      <c r="E22" s="928"/>
      <c r="F22" s="928"/>
      <c r="G22" s="933"/>
      <c r="H22" s="930"/>
      <c r="I22" s="936"/>
      <c r="J22" s="934"/>
      <c r="K22" s="919"/>
      <c r="L22" s="562" t="str">
        <f>mergeValue(A22) &amp;"."&amp; mergeValue(B22)&amp;"."&amp; mergeValue(C22)&amp;"."&amp; mergeValue(D22)</f>
        <v>1.1.1.1</v>
      </c>
      <c r="M22" s="518" t="s">
        <v>21</v>
      </c>
      <c r="N22" s="549"/>
      <c r="O22" s="1324"/>
      <c r="P22" s="1324"/>
      <c r="Q22" s="1324"/>
      <c r="R22" s="1324"/>
      <c r="S22" s="1324"/>
      <c r="T22" s="1324"/>
      <c r="U22" s="1324"/>
      <c r="V22" s="1324"/>
      <c r="W22" s="1324"/>
      <c r="X22" s="968" t="s">
        <v>623</v>
      </c>
    </row>
    <row r="23" spans="1:29" ht="42.95" customHeight="1">
      <c r="A23" s="1281"/>
      <c r="B23" s="1281"/>
      <c r="C23" s="1281"/>
      <c r="D23" s="1281"/>
      <c r="E23" s="928">
        <v>1</v>
      </c>
      <c r="F23" s="928"/>
      <c r="G23" s="933"/>
      <c r="H23" s="930"/>
      <c r="I23" s="936"/>
      <c r="J23" s="934"/>
      <c r="K23" s="924"/>
      <c r="L23" s="562" t="str">
        <f>mergeValue(A23) &amp;"."&amp; mergeValue(B23)&amp;"."&amp; mergeValue(C23)&amp;"."&amp; mergeValue(D23)&amp;"."&amp; mergeValue(E23)</f>
        <v>1.1.1.1.1</v>
      </c>
      <c r="M23" s="1019"/>
      <c r="N23" s="512"/>
      <c r="O23" s="1021"/>
      <c r="P23" s="1022"/>
      <c r="Q23" s="1177"/>
      <c r="R23" s="1177"/>
      <c r="S23" s="1178"/>
      <c r="T23" s="619" t="s">
        <v>83</v>
      </c>
      <c r="U23" s="1178"/>
      <c r="V23" s="737" t="s">
        <v>84</v>
      </c>
      <c r="W23" s="787"/>
      <c r="X23" s="1299" t="s">
        <v>748</v>
      </c>
      <c r="Y23" s="956" t="str">
        <f>strCheckDateTwo(N23:W23)</f>
        <v/>
      </c>
    </row>
    <row r="24" spans="1:29" hidden="1">
      <c r="A24" s="1281"/>
      <c r="B24" s="1281"/>
      <c r="C24" s="1281"/>
      <c r="D24" s="1281"/>
      <c r="E24" s="928"/>
      <c r="F24" s="928"/>
      <c r="G24" s="933"/>
      <c r="H24" s="930"/>
      <c r="I24" s="936"/>
      <c r="J24" s="934"/>
      <c r="K24" s="924"/>
      <c r="L24" s="600"/>
      <c r="M24" s="531"/>
      <c r="N24" s="615"/>
      <c r="O24" s="615"/>
      <c r="P24" s="615"/>
      <c r="Q24" s="615"/>
      <c r="R24" s="553" t="str">
        <f>S23 &amp; "-" &amp; U23</f>
        <v>-</v>
      </c>
      <c r="S24" s="482"/>
      <c r="T24" s="555"/>
      <c r="U24" s="482"/>
      <c r="V24" s="615"/>
      <c r="W24" s="786"/>
      <c r="X24" s="1300"/>
    </row>
    <row r="25" spans="1:29" ht="15" customHeight="1">
      <c r="A25" s="1281"/>
      <c r="B25" s="1281"/>
      <c r="C25" s="1281"/>
      <c r="D25" s="1281"/>
      <c r="E25" s="928"/>
      <c r="F25" s="928"/>
      <c r="G25" s="933"/>
      <c r="H25" s="930"/>
      <c r="I25" s="936"/>
      <c r="J25" s="934"/>
      <c r="K25" s="924"/>
      <c r="L25" s="508"/>
      <c r="M25" s="521" t="s">
        <v>5</v>
      </c>
      <c r="N25" s="519"/>
      <c r="O25" s="515"/>
      <c r="P25" s="515"/>
      <c r="Q25" s="515"/>
      <c r="R25" s="515"/>
      <c r="S25" s="542"/>
      <c r="T25" s="534"/>
      <c r="U25" s="533"/>
      <c r="V25" s="519"/>
      <c r="W25" s="519"/>
      <c r="X25" s="1301"/>
    </row>
    <row r="26" spans="1:29" s="445" customFormat="1" ht="15" customHeight="1">
      <c r="A26" s="1281"/>
      <c r="B26" s="1281"/>
      <c r="C26" s="1281"/>
      <c r="D26" s="932"/>
      <c r="E26" s="932"/>
      <c r="F26" s="932"/>
      <c r="G26" s="933"/>
      <c r="H26" s="932"/>
      <c r="I26" s="936"/>
      <c r="J26" s="922"/>
      <c r="K26" s="926"/>
      <c r="L26" s="508"/>
      <c r="M26" s="520" t="s">
        <v>16</v>
      </c>
      <c r="N26" s="519"/>
      <c r="O26" s="515"/>
      <c r="P26" s="515"/>
      <c r="Q26" s="515"/>
      <c r="R26" s="515"/>
      <c r="S26" s="542"/>
      <c r="T26" s="534"/>
      <c r="U26" s="533"/>
      <c r="V26" s="519"/>
      <c r="W26" s="534"/>
      <c r="X26" s="952"/>
      <c r="Y26" s="1024"/>
      <c r="Z26" s="471"/>
      <c r="AA26" s="471"/>
      <c r="AB26" s="471"/>
      <c r="AC26" s="471"/>
    </row>
    <row r="27" spans="1:29" s="445" customFormat="1" ht="15" customHeight="1">
      <c r="A27" s="1281"/>
      <c r="B27" s="1281"/>
      <c r="C27" s="932"/>
      <c r="D27" s="932"/>
      <c r="E27" s="932"/>
      <c r="F27" s="932"/>
      <c r="G27" s="933"/>
      <c r="H27" s="932"/>
      <c r="I27" s="927"/>
      <c r="J27" s="922"/>
      <c r="K27" s="926"/>
      <c r="L27" s="508"/>
      <c r="M27" s="519" t="s">
        <v>17</v>
      </c>
      <c r="N27" s="519"/>
      <c r="O27" s="515"/>
      <c r="P27" s="515"/>
      <c r="Q27" s="515"/>
      <c r="R27" s="515"/>
      <c r="S27" s="542"/>
      <c r="T27" s="534"/>
      <c r="U27" s="533"/>
      <c r="V27" s="519"/>
      <c r="W27" s="534"/>
      <c r="X27" s="530"/>
      <c r="Y27" s="1024"/>
      <c r="Z27" s="471"/>
      <c r="AA27" s="471"/>
      <c r="AB27" s="471"/>
      <c r="AC27" s="471"/>
    </row>
    <row r="28" spans="1:29" s="445" customFormat="1" ht="15" customHeight="1">
      <c r="A28" s="1281"/>
      <c r="B28" s="932"/>
      <c r="C28" s="932"/>
      <c r="D28" s="932"/>
      <c r="E28" s="932"/>
      <c r="F28" s="932"/>
      <c r="G28" s="933"/>
      <c r="H28" s="932"/>
      <c r="I28" s="927"/>
      <c r="J28" s="922"/>
      <c r="K28" s="926"/>
      <c r="L28" s="508"/>
      <c r="M28" s="528" t="s">
        <v>18</v>
      </c>
      <c r="N28" s="519"/>
      <c r="O28" s="515"/>
      <c r="P28" s="515"/>
      <c r="Q28" s="515"/>
      <c r="R28" s="515"/>
      <c r="S28" s="542"/>
      <c r="T28" s="534"/>
      <c r="U28" s="533"/>
      <c r="V28" s="519"/>
      <c r="W28" s="534"/>
      <c r="X28" s="530"/>
      <c r="Y28" s="1024"/>
      <c r="Z28" s="471"/>
      <c r="AA28" s="471"/>
      <c r="AB28" s="471"/>
      <c r="AC28" s="471"/>
    </row>
    <row r="29" spans="1:29" s="445" customFormat="1" ht="15" customHeight="1">
      <c r="A29" s="918"/>
      <c r="B29" s="918"/>
      <c r="C29" s="918"/>
      <c r="D29" s="918"/>
      <c r="E29" s="918"/>
      <c r="F29" s="918"/>
      <c r="G29" s="925"/>
      <c r="H29" s="926"/>
      <c r="I29" s="921"/>
      <c r="J29" s="922"/>
      <c r="K29" s="918"/>
      <c r="L29" s="508"/>
      <c r="M29" s="535" t="s">
        <v>308</v>
      </c>
      <c r="N29" s="519"/>
      <c r="O29" s="515"/>
      <c r="P29" s="515"/>
      <c r="Q29" s="515"/>
      <c r="R29" s="515"/>
      <c r="S29" s="542"/>
      <c r="T29" s="534"/>
      <c r="U29" s="533"/>
      <c r="V29" s="519"/>
      <c r="W29" s="534"/>
      <c r="X29" s="530"/>
      <c r="Y29" s="1024"/>
      <c r="Z29" s="471"/>
      <c r="AA29" s="471"/>
      <c r="AB29" s="471"/>
      <c r="AC29" s="471"/>
    </row>
    <row r="30" spans="1:29" ht="3" customHeight="1"/>
    <row r="31" spans="1:29" ht="96" customHeight="1">
      <c r="L31" s="1">
        <v>1</v>
      </c>
      <c r="M31" s="1274" t="s">
        <v>749</v>
      </c>
      <c r="N31" s="1274"/>
      <c r="O31" s="1274"/>
      <c r="P31" s="1274"/>
      <c r="Q31" s="1274"/>
      <c r="R31" s="1274"/>
      <c r="S31" s="1274"/>
      <c r="T31" s="1274"/>
      <c r="U31" s="1274"/>
      <c r="V31" s="1274"/>
      <c r="W31" s="1274"/>
      <c r="X31" s="1274"/>
      <c r="Y31" s="1044"/>
      <c r="Z31" s="486"/>
      <c r="AA31" s="486"/>
      <c r="AB31" s="486"/>
      <c r="AC31" s="486"/>
    </row>
    <row r="32" spans="1:29">
      <c r="M32" s="485"/>
      <c r="N32" s="485"/>
      <c r="O32" s="485"/>
      <c r="P32" s="485"/>
      <c r="Q32" s="485"/>
      <c r="R32" s="485"/>
      <c r="S32" s="485"/>
      <c r="T32" s="485"/>
      <c r="U32" s="485"/>
      <c r="V32" s="485"/>
      <c r="W32" s="485"/>
      <c r="X32" s="485"/>
      <c r="Y32" s="962"/>
      <c r="Z32" s="476"/>
      <c r="AA32" s="476"/>
      <c r="AB32" s="476"/>
      <c r="AC32" s="476"/>
    </row>
  </sheetData>
  <sheetProtection password="FA9C" sheet="1" objects="1" scenarios="1" formatColumns="0" formatRows="0"/>
  <dataConsolidate/>
  <mergeCells count="30">
    <mergeCell ref="M31:X31"/>
    <mergeCell ref="P15:P17"/>
    <mergeCell ref="L14:W14"/>
    <mergeCell ref="O7:T7"/>
    <mergeCell ref="O8:T8"/>
    <mergeCell ref="Q15:U15"/>
    <mergeCell ref="S16:U16"/>
    <mergeCell ref="Q16:R16"/>
    <mergeCell ref="O21:W21"/>
    <mergeCell ref="X14:X17"/>
    <mergeCell ref="X23:X25"/>
    <mergeCell ref="L5:T5"/>
    <mergeCell ref="T18:U18"/>
    <mergeCell ref="V15:V17"/>
    <mergeCell ref="W15:W17"/>
    <mergeCell ref="L15:L17"/>
    <mergeCell ref="M15:M17"/>
    <mergeCell ref="O15:O17"/>
    <mergeCell ref="T17:U17"/>
    <mergeCell ref="L12:M12"/>
    <mergeCell ref="Q13:V13"/>
    <mergeCell ref="O9:T9"/>
    <mergeCell ref="O10:T10"/>
    <mergeCell ref="A19:A28"/>
    <mergeCell ref="O19:W19"/>
    <mergeCell ref="B20:B27"/>
    <mergeCell ref="O20:W20"/>
    <mergeCell ref="C21:C26"/>
    <mergeCell ref="D22:D25"/>
    <mergeCell ref="O22:W22"/>
  </mergeCells>
  <dataValidations count="9">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dataValidation type="textLength" operator="lessThanOrEqual" allowBlank="1" showInputMessage="1" showErrorMessage="1" errorTitle="Ошибка" error="Допускается ввод не более 900 символов!" prompt="Укажите заявителя" sqref="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Y23 SU23 ACQ23 M23 AMM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AWI23 BGE23">
      <formula1>900</formula1>
    </dataValidation>
    <dataValidation type="decimal" allowBlank="1" showErrorMessage="1" errorTitle="Ошибка" error="Допускается ввод только неотрицательных чисел!" sqref="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JB23 SX23 ACT23 P23 AMP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AWL23 BGH23">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JE23 TA23 ACW23 AMS23 AWO23 BGK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TC23 ACY23 S23 AMU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AWQ23 BGM23"/>
    <dataValidation type="decimal" allowBlank="1" showErrorMessage="1" errorTitle="Ошибка" error="Допускается ввод только действительных чисел!" sqref="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JC23:JD23 SY23:SZ23 ACU23:ACV23 Q23:R23 AMQ23:AMR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AWM23:AWN23 BGI23:BGJ23">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ACZ23 AMV23 AWR23 BGN23 V720919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JF23 TB23 ACX23 V23 V786455 V91752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98306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6555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T23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131095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19663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26216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32770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39323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45877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524311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851991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AMT2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V589847 AWP23 V655383 BGL23"/>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dataValidation type="textLength" operator="lessThanOrEqual" allowBlank="1" showInputMessage="1" showErrorMessage="1" errorTitle="Ошибка" error="Допускается ввод не более 900 символов!" sqref="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JA23 SW23 ACS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O23 AMO23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JJ24 WVV24 AWK23 WVV19:WVV23 JJ19:JJ23 TF19:TF23 ADB19:ADB23 AMX19:AMX23 AWT19:AWT23 BGP19:BGP23 BQL19:BQL23 CAH19:CAH23 CKD19:CKD23 CTZ19:CTZ23 DDV19:DDV23 DNR19:DNR23 DXN19:DXN23 EHJ19:EHJ23 ERF19:ERF23 FBB19:FBB23 FKX19:FKX23 FUT19:FUT23 GEP19:GEP23 GOL19:GOL23 GYH19:GYH23 HID19:HID23 HRZ19:HRZ23 IBV19:IBV23 ILR19:ILR23 IVN19:IVN23 JFJ19:JFJ23 JPF19:JPF23 JZB19:JZB23 KIX19:KIX23 KST19:KST23 LCP19:LCP23 LML19:LML23 LWH19:LWH23 MGD19:MGD23 MPZ19:MPZ23 MZV19:MZV23 NJR19:NJR23 NTN19:NTN23 ODJ19:ODJ23 ONF19:ONF23 OXB19:OXB23 PGX19:PGX23 PQT19:PQT23 QAP19:QAP23 QKL19:QKL23 QUH19:QUH23 RED19:RED23 RNZ19:RNZ23 RXV19:RXV23 SHR19:SHR23 SRN19:SRN23 TBJ19:TBJ23 TLF19:TLF23 TVB19:TVB23 UEX19:UEX23 UOT19:UOT23 UYP19:UYP23 VIL19:VIL23 VSH19:VSH23 WCD19:WCD23 WLZ19:WLZ23 BGG23">
      <formula1>900</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23">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1">
    <tabColor theme="0" tint="-0.249977111117893"/>
  </sheetPr>
  <dimension ref="A1:T15"/>
  <sheetViews>
    <sheetView showGridLines="0" topLeftCell="E1" zoomScaleNormal="100" workbookViewId="0"/>
  </sheetViews>
  <sheetFormatPr defaultColWidth="10.5703125" defaultRowHeight="14.25"/>
  <cols>
    <col min="1" max="1" width="3.7109375" style="1102" hidden="1" customWidth="1"/>
    <col min="2" max="4" width="3.7109375" style="1099" hidden="1" customWidth="1"/>
    <col min="5" max="5" width="3.7109375" style="1081" customWidth="1"/>
    <col min="6" max="6" width="9.7109375" style="1074" customWidth="1"/>
    <col min="7" max="7" width="37.7109375" style="1074" customWidth="1"/>
    <col min="8" max="8" width="66.85546875" style="1074" customWidth="1"/>
    <col min="9" max="9" width="115.7109375" style="1074" customWidth="1"/>
    <col min="10" max="11" width="10.5703125" style="1099"/>
    <col min="12" max="12" width="11.140625" style="1099" customWidth="1"/>
    <col min="13" max="20" width="10.5703125" style="1099"/>
    <col min="21" max="16384" width="10.5703125" style="1074"/>
  </cols>
  <sheetData>
    <row r="1" spans="1:20" ht="3" customHeight="1">
      <c r="A1" s="1102" t="s">
        <v>209</v>
      </c>
    </row>
    <row r="2" spans="1:20" ht="22.5">
      <c r="F2" s="1275" t="s">
        <v>470</v>
      </c>
      <c r="G2" s="1276"/>
      <c r="H2" s="1277"/>
      <c r="I2" s="1136"/>
    </row>
    <row r="3" spans="1:20" ht="3" customHeight="1"/>
    <row r="4" spans="1:20" s="1096" customFormat="1" ht="11.25">
      <c r="A4" s="1101"/>
      <c r="B4" s="1101"/>
      <c r="C4" s="1101"/>
      <c r="D4" s="1101"/>
      <c r="F4" s="1227" t="s">
        <v>445</v>
      </c>
      <c r="G4" s="1227"/>
      <c r="H4" s="1227"/>
      <c r="I4" s="1278" t="s">
        <v>446</v>
      </c>
      <c r="J4" s="1101"/>
      <c r="K4" s="1101"/>
      <c r="L4" s="1101"/>
      <c r="M4" s="1101"/>
      <c r="N4" s="1101"/>
      <c r="O4" s="1101"/>
      <c r="P4" s="1101"/>
      <c r="Q4" s="1101"/>
      <c r="R4" s="1101"/>
      <c r="S4" s="1101"/>
      <c r="T4" s="1101"/>
    </row>
    <row r="5" spans="1:20" s="1096" customFormat="1" ht="11.25" customHeight="1">
      <c r="A5" s="1101"/>
      <c r="B5" s="1101"/>
      <c r="C5" s="1101"/>
      <c r="D5" s="1101"/>
      <c r="F5" s="1113" t="s">
        <v>91</v>
      </c>
      <c r="G5" s="1126" t="s">
        <v>448</v>
      </c>
      <c r="H5" s="1112" t="s">
        <v>439</v>
      </c>
      <c r="I5" s="1278"/>
      <c r="J5" s="1101"/>
      <c r="K5" s="1101"/>
      <c r="L5" s="1101"/>
      <c r="M5" s="1101"/>
      <c r="N5" s="1101"/>
      <c r="O5" s="1101"/>
      <c r="P5" s="1101"/>
      <c r="Q5" s="1101"/>
      <c r="R5" s="1101"/>
      <c r="S5" s="1101"/>
      <c r="T5" s="1101"/>
    </row>
    <row r="6" spans="1:20" s="1096" customFormat="1" ht="12" customHeight="1">
      <c r="A6" s="1101"/>
      <c r="B6" s="1101"/>
      <c r="C6" s="1101"/>
      <c r="D6" s="1101"/>
      <c r="F6" s="1114" t="s">
        <v>92</v>
      </c>
      <c r="G6" s="1116">
        <v>2</v>
      </c>
      <c r="H6" s="1117">
        <v>3</v>
      </c>
      <c r="I6" s="1115">
        <v>4</v>
      </c>
      <c r="J6" s="1101">
        <v>4</v>
      </c>
      <c r="K6" s="1101"/>
      <c r="L6" s="1101"/>
      <c r="M6" s="1101"/>
      <c r="N6" s="1101"/>
      <c r="O6" s="1101"/>
      <c r="P6" s="1101"/>
      <c r="Q6" s="1101"/>
      <c r="R6" s="1101"/>
      <c r="S6" s="1101"/>
      <c r="T6" s="1101"/>
    </row>
    <row r="7" spans="1:20" s="1096" customFormat="1" ht="18.75">
      <c r="A7" s="1101"/>
      <c r="B7" s="1101"/>
      <c r="C7" s="1101"/>
      <c r="D7" s="1101"/>
      <c r="F7" s="1123">
        <v>1</v>
      </c>
      <c r="G7" s="1132" t="s">
        <v>471</v>
      </c>
      <c r="H7" s="1111" t="str">
        <f>IF(dateCh="","",dateCh)</f>
        <v>25.05.2023</v>
      </c>
      <c r="I7" s="1097" t="s">
        <v>472</v>
      </c>
      <c r="J7" s="1122"/>
      <c r="K7" s="1101"/>
      <c r="L7" s="1101"/>
      <c r="M7" s="1101"/>
      <c r="N7" s="1101"/>
      <c r="O7" s="1101"/>
      <c r="P7" s="1101"/>
      <c r="Q7" s="1101"/>
      <c r="R7" s="1101"/>
      <c r="S7" s="1101"/>
      <c r="T7" s="1101"/>
    </row>
    <row r="8" spans="1:20" s="1096" customFormat="1" ht="45">
      <c r="A8" s="1279">
        <v>1</v>
      </c>
      <c r="B8" s="1101"/>
      <c r="C8" s="1101"/>
      <c r="D8" s="1101"/>
      <c r="F8" s="1123" t="str">
        <f>"2." &amp;mergeValue(A8)</f>
        <v>2.1</v>
      </c>
      <c r="G8" s="1132" t="s">
        <v>473</v>
      </c>
      <c r="H8" s="1111" t="str">
        <f>IF('Перечень тарифов'!R21="","наименование отсутствует","" &amp; 'Перечень тарифов'!R21 &amp; "")</f>
        <v>НАО СВЕЗА Мантурово</v>
      </c>
      <c r="I8" s="1097" t="s">
        <v>568</v>
      </c>
      <c r="J8" s="1122"/>
      <c r="K8" s="1101"/>
      <c r="L8" s="1101"/>
      <c r="M8" s="1101"/>
      <c r="N8" s="1101"/>
      <c r="O8" s="1101"/>
      <c r="P8" s="1101"/>
      <c r="Q8" s="1101"/>
      <c r="R8" s="1101"/>
      <c r="S8" s="1101"/>
      <c r="T8" s="1101"/>
    </row>
    <row r="9" spans="1:20" s="1096" customFormat="1" ht="22.5">
      <c r="A9" s="1279"/>
      <c r="B9" s="1101"/>
      <c r="C9" s="1101"/>
      <c r="D9" s="1101"/>
      <c r="F9" s="1123" t="str">
        <f>"3." &amp;mergeValue(A9)</f>
        <v>3.1</v>
      </c>
      <c r="G9" s="1132" t="s">
        <v>474</v>
      </c>
      <c r="H9" s="1111" t="str">
        <f>IF('Перечень тарифов'!F21="","наименование отсутствует","" &amp; 'Перечень тарифов'!F21 &amp; "")</f>
        <v>Производство тепловой энергии. Некомбинированная выработка</v>
      </c>
      <c r="I9" s="1097" t="s">
        <v>566</v>
      </c>
      <c r="J9" s="1122"/>
      <c r="K9" s="1101"/>
      <c r="L9" s="1101"/>
      <c r="M9" s="1101"/>
      <c r="N9" s="1101"/>
      <c r="O9" s="1101"/>
      <c r="P9" s="1101"/>
      <c r="Q9" s="1101"/>
      <c r="R9" s="1101"/>
      <c r="S9" s="1101"/>
      <c r="T9" s="1101"/>
    </row>
    <row r="10" spans="1:20" s="1096" customFormat="1" ht="22.5">
      <c r="A10" s="1279"/>
      <c r="B10" s="1101"/>
      <c r="C10" s="1101"/>
      <c r="D10" s="1101"/>
      <c r="F10" s="1123" t="str">
        <f>"4."&amp;mergeValue(A10)</f>
        <v>4.1</v>
      </c>
      <c r="G10" s="1132" t="s">
        <v>475</v>
      </c>
      <c r="H10" s="1112" t="s">
        <v>449</v>
      </c>
      <c r="I10" s="1097"/>
      <c r="J10" s="1122"/>
      <c r="K10" s="1101"/>
      <c r="L10" s="1101"/>
      <c r="M10" s="1101"/>
      <c r="N10" s="1101"/>
      <c r="O10" s="1101"/>
      <c r="P10" s="1101"/>
      <c r="Q10" s="1101"/>
      <c r="R10" s="1101"/>
      <c r="S10" s="1101"/>
      <c r="T10" s="1101"/>
    </row>
    <row r="11" spans="1:20" s="1096" customFormat="1" ht="18.75">
      <c r="A11" s="1279"/>
      <c r="B11" s="1279">
        <v>1</v>
      </c>
      <c r="C11" s="1128"/>
      <c r="D11" s="1128"/>
      <c r="F11" s="1123" t="str">
        <f>"4."&amp;mergeValue(A11) &amp;"."&amp;mergeValue(B11)</f>
        <v>4.1.1</v>
      </c>
      <c r="G11" s="1118" t="s">
        <v>570</v>
      </c>
      <c r="H11" s="1111" t="str">
        <f>IF(region_name="","",region_name)</f>
        <v>Костромская область</v>
      </c>
      <c r="I11" s="1097" t="s">
        <v>478</v>
      </c>
      <c r="J11" s="1122"/>
      <c r="K11" s="1101"/>
      <c r="L11" s="1101"/>
      <c r="M11" s="1101"/>
      <c r="N11" s="1101"/>
      <c r="O11" s="1101"/>
      <c r="P11" s="1101"/>
      <c r="Q11" s="1101"/>
      <c r="R11" s="1101"/>
      <c r="S11" s="1101"/>
      <c r="T11" s="1101"/>
    </row>
    <row r="12" spans="1:20" s="1096" customFormat="1" ht="22.5">
      <c r="A12" s="1279"/>
      <c r="B12" s="1279"/>
      <c r="C12" s="1279">
        <v>1</v>
      </c>
      <c r="D12" s="1128"/>
      <c r="F12" s="1123" t="str">
        <f>"4."&amp;mergeValue(A12) &amp;"."&amp;mergeValue(B12)&amp;"."&amp;mergeValue(C12)</f>
        <v>4.1.1.1</v>
      </c>
      <c r="G12" s="1127" t="s">
        <v>476</v>
      </c>
      <c r="H12" s="1111" t="str">
        <f>IF(Территории!H13="","","" &amp; Территории!H13 &amp; "")</f>
        <v>городской округ город Мантурово</v>
      </c>
      <c r="I12" s="1097" t="s">
        <v>479</v>
      </c>
      <c r="J12" s="1122"/>
      <c r="K12" s="1101"/>
      <c r="L12" s="1101"/>
      <c r="M12" s="1101"/>
      <c r="N12" s="1101"/>
      <c r="O12" s="1101"/>
      <c r="P12" s="1101"/>
      <c r="Q12" s="1101"/>
      <c r="R12" s="1101"/>
      <c r="S12" s="1101"/>
      <c r="T12" s="1101"/>
    </row>
    <row r="13" spans="1:20" s="1096" customFormat="1" ht="56.25">
      <c r="A13" s="1279"/>
      <c r="B13" s="1279"/>
      <c r="C13" s="1279"/>
      <c r="D13" s="1128">
        <v>1</v>
      </c>
      <c r="F13" s="1123" t="str">
        <f>"4."&amp;mergeValue(A13) &amp;"."&amp;mergeValue(B13)&amp;"."&amp;mergeValue(C13)&amp;"."&amp;mergeValue(D13)</f>
        <v>4.1.1.1.1</v>
      </c>
      <c r="G13" s="1135" t="s">
        <v>477</v>
      </c>
      <c r="H13" s="1111" t="str">
        <f>IF(Территории!R14="","","" &amp; Территории!R14 &amp; "")</f>
        <v>городской округ город Мантурово (34714000)</v>
      </c>
      <c r="I13" s="1184" t="s">
        <v>569</v>
      </c>
      <c r="J13" s="1122"/>
      <c r="K13" s="1101"/>
      <c r="L13" s="1101"/>
      <c r="M13" s="1101"/>
      <c r="N13" s="1101"/>
      <c r="O13" s="1101"/>
      <c r="P13" s="1101"/>
      <c r="Q13" s="1101"/>
      <c r="R13" s="1101"/>
      <c r="S13" s="1101"/>
      <c r="T13" s="1101"/>
    </row>
    <row r="14" spans="1:20" s="1120" customFormat="1" ht="3" customHeight="1">
      <c r="A14" s="1121"/>
      <c r="B14" s="1121"/>
      <c r="C14" s="1121"/>
      <c r="D14" s="1121"/>
      <c r="F14" s="1119"/>
      <c r="G14" s="1133"/>
      <c r="H14" s="1134"/>
      <c r="I14" s="1104"/>
      <c r="J14" s="1121"/>
      <c r="K14" s="1121"/>
      <c r="L14" s="1121"/>
      <c r="M14" s="1121"/>
      <c r="N14" s="1121"/>
      <c r="O14" s="1121"/>
      <c r="P14" s="1121"/>
      <c r="Q14" s="1121"/>
      <c r="R14" s="1121"/>
      <c r="S14" s="1121"/>
      <c r="T14" s="1121"/>
    </row>
    <row r="15" spans="1:20" s="1120" customFormat="1" ht="15" customHeight="1">
      <c r="A15" s="1121"/>
      <c r="B15" s="1121"/>
      <c r="C15" s="1121"/>
      <c r="D15" s="1121"/>
      <c r="F15" s="1119"/>
      <c r="G15" s="1274" t="s">
        <v>571</v>
      </c>
      <c r="H15" s="1274"/>
      <c r="I15" s="1104"/>
      <c r="J15" s="1121"/>
      <c r="K15" s="1121"/>
      <c r="L15" s="1121"/>
      <c r="M15" s="1121"/>
      <c r="N15" s="1121"/>
      <c r="O15" s="1121"/>
      <c r="P15" s="1121"/>
      <c r="Q15" s="1121"/>
      <c r="R15" s="1121"/>
      <c r="S15" s="1121"/>
      <c r="T15" s="1121"/>
    </row>
  </sheetData>
  <sheetProtection algorithmName="SHA-512" hashValue="v9sK7TnoAFD7kqsqFaC6dEAkRQh5hqct+hdFZiwwODJ3OgilEegAtw/Klgl/2edfnFJd6MDHtCH28l6uty8hNw==" saltValue="G0kjgsDdhLEyDaXL9+Siqg=="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formula1>900</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rgb="FFEAEBEE"/>
    <pageSetUpPr fitToPage="1"/>
  </sheetPr>
  <dimension ref="A1:Q15"/>
  <sheetViews>
    <sheetView showGridLines="0" topLeftCell="F4" zoomScaleNormal="100" workbookViewId="0">
      <selection activeCell="F16" sqref="F16"/>
    </sheetView>
  </sheetViews>
  <sheetFormatPr defaultColWidth="10.5703125" defaultRowHeight="14.25"/>
  <cols>
    <col min="1" max="1" width="9.140625" style="1082" hidden="1" customWidth="1"/>
    <col min="2" max="2" width="9.140625" style="1094" hidden="1" customWidth="1"/>
    <col min="3" max="3" width="3.7109375" style="1081" customWidth="1"/>
    <col min="4" max="4" width="6.28515625" style="1074" bestFit="1" customWidth="1"/>
    <col min="5" max="5" width="64.140625" style="1074" customWidth="1"/>
    <col min="6" max="7" width="35.7109375" style="1074" customWidth="1"/>
    <col min="8" max="8" width="115.7109375" style="1074" customWidth="1"/>
    <col min="9" max="9" width="10.5703125" style="1074"/>
    <col min="10" max="11" width="10.5703125" style="1100"/>
    <col min="12" max="16384" width="10.5703125" style="1074"/>
  </cols>
  <sheetData>
    <row r="1" spans="1:17" hidden="1">
      <c r="N1" s="1149"/>
      <c r="O1" s="1149"/>
      <c r="Q1" s="1149"/>
    </row>
    <row r="2" spans="1:17" hidden="1"/>
    <row r="3" spans="1:17" hidden="1"/>
    <row r="4" spans="1:17" ht="3" customHeight="1">
      <c r="C4" s="1080"/>
      <c r="D4" s="1075"/>
      <c r="E4" s="1075"/>
      <c r="F4" s="1075"/>
      <c r="G4" s="1140"/>
      <c r="H4" s="1140"/>
    </row>
    <row r="5" spans="1:17" ht="26.1" customHeight="1">
      <c r="C5" s="1080"/>
      <c r="D5" s="1296" t="s">
        <v>695</v>
      </c>
      <c r="E5" s="1296"/>
      <c r="F5" s="1296"/>
      <c r="G5" s="1296"/>
      <c r="H5" s="1137"/>
    </row>
    <row r="6" spans="1:17" ht="3" customHeight="1">
      <c r="C6" s="1080"/>
      <c r="D6" s="1075"/>
      <c r="E6" s="1141"/>
      <c r="F6" s="1141"/>
      <c r="G6" s="1079"/>
      <c r="H6" s="1142"/>
    </row>
    <row r="7" spans="1:17">
      <c r="C7" s="1080"/>
      <c r="D7" s="1310" t="s">
        <v>445</v>
      </c>
      <c r="E7" s="1310"/>
      <c r="F7" s="1310"/>
      <c r="G7" s="1310"/>
      <c r="H7" s="1349" t="s">
        <v>446</v>
      </c>
    </row>
    <row r="8" spans="1:17">
      <c r="C8" s="1080"/>
      <c r="D8" s="1084" t="s">
        <v>91</v>
      </c>
      <c r="E8" s="1085" t="s">
        <v>448</v>
      </c>
      <c r="F8" s="1085" t="s">
        <v>439</v>
      </c>
      <c r="G8" s="1085" t="s">
        <v>447</v>
      </c>
      <c r="H8" s="1349"/>
    </row>
    <row r="9" spans="1:17" ht="12" customHeight="1">
      <c r="C9" s="1080"/>
      <c r="D9" s="1076" t="s">
        <v>92</v>
      </c>
      <c r="E9" s="1076" t="s">
        <v>48</v>
      </c>
      <c r="F9" s="1076" t="s">
        <v>49</v>
      </c>
      <c r="G9" s="1076" t="s">
        <v>50</v>
      </c>
      <c r="H9" s="1076" t="s">
        <v>67</v>
      </c>
    </row>
    <row r="10" spans="1:17" ht="21" customHeight="1">
      <c r="A10" s="1105"/>
      <c r="C10" s="1080"/>
      <c r="D10" s="1095" t="s">
        <v>92</v>
      </c>
      <c r="E10" s="1150" t="s">
        <v>698</v>
      </c>
      <c r="F10" s="1130">
        <v>0</v>
      </c>
      <c r="G10" s="1037" t="s">
        <v>1764</v>
      </c>
      <c r="H10" s="1299" t="s">
        <v>700</v>
      </c>
    </row>
    <row r="11" spans="1:17" ht="21" customHeight="1">
      <c r="A11" s="1105"/>
      <c r="C11" s="1080"/>
      <c r="D11" s="1095" t="s">
        <v>48</v>
      </c>
      <c r="E11" s="1150" t="s">
        <v>699</v>
      </c>
      <c r="F11" s="1130">
        <v>0</v>
      </c>
      <c r="G11" s="1037" t="s">
        <v>1764</v>
      </c>
      <c r="H11" s="1300"/>
    </row>
    <row r="12" spans="1:17" ht="21" customHeight="1">
      <c r="A12" s="1083"/>
      <c r="C12" s="1078"/>
      <c r="D12" s="1095" t="s">
        <v>49</v>
      </c>
      <c r="E12" s="1150" t="s">
        <v>682</v>
      </c>
      <c r="F12" s="1130">
        <v>0</v>
      </c>
      <c r="G12" s="1037" t="s">
        <v>1764</v>
      </c>
      <c r="H12" s="1300"/>
      <c r="I12" s="1100"/>
      <c r="K12" s="1074"/>
    </row>
    <row r="13" spans="1:17" ht="21" customHeight="1">
      <c r="A13" s="1083"/>
      <c r="C13" s="1078"/>
      <c r="D13" s="1095" t="s">
        <v>50</v>
      </c>
      <c r="E13" s="1150" t="s">
        <v>683</v>
      </c>
      <c r="F13" s="1130">
        <v>0</v>
      </c>
      <c r="G13" s="1037" t="s">
        <v>1764</v>
      </c>
      <c r="H13" s="1300"/>
      <c r="I13" s="1100"/>
      <c r="K13" s="1074"/>
    </row>
    <row r="14" spans="1:17" ht="15" customHeight="1">
      <c r="A14" s="1105"/>
      <c r="C14" s="1080"/>
      <c r="D14" s="1086"/>
      <c r="E14" s="1152" t="s">
        <v>327</v>
      </c>
      <c r="F14" s="1147"/>
      <c r="G14" s="1145"/>
      <c r="H14" s="1301"/>
    </row>
    <row r="15" spans="1:17">
      <c r="D15" s="1154"/>
      <c r="E15" s="1154"/>
      <c r="F15" s="1154"/>
      <c r="G15" s="1154"/>
      <c r="H15" s="1154"/>
    </row>
  </sheetData>
  <sheetProtection algorithmName="SHA-512" hashValue="hXPnQ6Gjwgq9MbZo2iWHfGKTUBGKqsTpcGp51CUmhn+q1/iCEGUTCmjf5SWmu6S/cBRtqh0f2s4Hdtap9t6Qpg==" saltValue="FPGO5dKRLuTXhJwcLHciXw==" spinCount="100000" sheet="1" objects="1" scenarios="1" formatColumns="0" formatRows="0"/>
  <dataConsolidate/>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sqref="H10 F10:F13 E13">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formula1>900</formula1>
    </dataValidation>
  </dataValidations>
  <hyperlinks>
    <hyperlink ref="G10" location="'Форма 4.9'!$G$10" tooltip="Кликните по гиперссылке, чтобы перейти по ссылке на обосновывающие документы или отредактировать её" display="https://regportal-tariff.ru/disclo/get_file?p_guid=32399e97-e4d8-4791-afc3-79388facd880"/>
    <hyperlink ref="G11" location="'Форма 4.9'!$G$11" tooltip="Кликните по гиперссылке, чтобы перейти по ссылке на обосновывающие документы или отредактировать её" display="https://regportal-tariff.ru/disclo/get_file?p_guid=32399e97-e4d8-4791-afc3-79388facd880"/>
    <hyperlink ref="G12" location="'Форма 4.9'!$G$12" tooltip="Кликните по гиперссылке, чтобы перейти по ссылке на обосновывающие документы или отредактировать её" display="https://regportal-tariff.ru/disclo/get_file?p_guid=32399e97-e4d8-4791-afc3-79388facd880"/>
    <hyperlink ref="G13" location="'Форма 4.9'!$G$13" tooltip="Кликните по гиперссылке, чтобы перейти по ссылке на обосновывающие документы или отредактировать её" display="https://regportal-tariff.ru/disclo/get_file?p_guid=32399e97-e4d8-4791-afc3-79388facd880"/>
  </hyperlink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2">
    <tabColor theme="0" tint="-0.249977111117893"/>
  </sheetPr>
  <dimension ref="A1:T15"/>
  <sheetViews>
    <sheetView showGridLines="0" topLeftCell="E1" zoomScaleNormal="100" workbookViewId="0"/>
  </sheetViews>
  <sheetFormatPr defaultColWidth="10.5703125" defaultRowHeight="14.25"/>
  <cols>
    <col min="1" max="1" width="3.7109375" style="1102" hidden="1" customWidth="1"/>
    <col min="2" max="4" width="3.7109375" style="1099" hidden="1" customWidth="1"/>
    <col min="5" max="5" width="3.7109375" style="1081" customWidth="1"/>
    <col min="6" max="6" width="9.7109375" style="1074" customWidth="1"/>
    <col min="7" max="7" width="37.7109375" style="1074" customWidth="1"/>
    <col min="8" max="8" width="66.85546875" style="1074" customWidth="1"/>
    <col min="9" max="9" width="115.7109375" style="1074" customWidth="1"/>
    <col min="10" max="11" width="10.5703125" style="1099"/>
    <col min="12" max="12" width="11.140625" style="1099" customWidth="1"/>
    <col min="13" max="20" width="10.5703125" style="1099"/>
    <col min="21" max="16384" width="10.5703125" style="1074"/>
  </cols>
  <sheetData>
    <row r="1" spans="1:20" ht="3" customHeight="1">
      <c r="A1" s="1102" t="s">
        <v>209</v>
      </c>
    </row>
    <row r="2" spans="1:20" ht="22.5">
      <c r="F2" s="1275" t="s">
        <v>470</v>
      </c>
      <c r="G2" s="1276"/>
      <c r="H2" s="1277"/>
      <c r="I2" s="1136"/>
    </row>
    <row r="3" spans="1:20" ht="3" customHeight="1"/>
    <row r="4" spans="1:20" s="1096" customFormat="1" ht="11.25">
      <c r="A4" s="1101"/>
      <c r="B4" s="1101"/>
      <c r="C4" s="1101"/>
      <c r="D4" s="1101"/>
      <c r="F4" s="1227" t="s">
        <v>445</v>
      </c>
      <c r="G4" s="1227"/>
      <c r="H4" s="1227"/>
      <c r="I4" s="1278" t="s">
        <v>446</v>
      </c>
      <c r="J4" s="1101"/>
      <c r="K4" s="1101"/>
      <c r="L4" s="1101"/>
      <c r="M4" s="1101"/>
      <c r="N4" s="1101"/>
      <c r="O4" s="1101"/>
      <c r="P4" s="1101"/>
      <c r="Q4" s="1101"/>
      <c r="R4" s="1101"/>
      <c r="S4" s="1101"/>
      <c r="T4" s="1101"/>
    </row>
    <row r="5" spans="1:20" s="1096" customFormat="1" ht="11.25" customHeight="1">
      <c r="A5" s="1101"/>
      <c r="B5" s="1101"/>
      <c r="C5" s="1101"/>
      <c r="D5" s="1101"/>
      <c r="F5" s="1182" t="s">
        <v>91</v>
      </c>
      <c r="G5" s="1126" t="s">
        <v>448</v>
      </c>
      <c r="H5" s="1192" t="s">
        <v>439</v>
      </c>
      <c r="I5" s="1278"/>
      <c r="J5" s="1101"/>
      <c r="K5" s="1101"/>
      <c r="L5" s="1101"/>
      <c r="M5" s="1101"/>
      <c r="N5" s="1101"/>
      <c r="O5" s="1101"/>
      <c r="P5" s="1101"/>
      <c r="Q5" s="1101"/>
      <c r="R5" s="1101"/>
      <c r="S5" s="1101"/>
      <c r="T5" s="1101"/>
    </row>
    <row r="6" spans="1:20" s="1096" customFormat="1" ht="12" customHeight="1">
      <c r="A6" s="1101"/>
      <c r="B6" s="1101"/>
      <c r="C6" s="1101"/>
      <c r="D6" s="1101"/>
      <c r="F6" s="1114" t="s">
        <v>92</v>
      </c>
      <c r="G6" s="1116">
        <v>2</v>
      </c>
      <c r="H6" s="1117">
        <v>3</v>
      </c>
      <c r="I6" s="1115">
        <v>4</v>
      </c>
      <c r="J6" s="1101">
        <v>4</v>
      </c>
      <c r="K6" s="1101"/>
      <c r="L6" s="1101"/>
      <c r="M6" s="1101"/>
      <c r="N6" s="1101"/>
      <c r="O6" s="1101"/>
      <c r="P6" s="1101"/>
      <c r="Q6" s="1101"/>
      <c r="R6" s="1101"/>
      <c r="S6" s="1101"/>
      <c r="T6" s="1101"/>
    </row>
    <row r="7" spans="1:20" s="1096" customFormat="1" ht="18.75">
      <c r="A7" s="1101"/>
      <c r="B7" s="1101"/>
      <c r="C7" s="1101"/>
      <c r="D7" s="1101"/>
      <c r="F7" s="1123">
        <v>1</v>
      </c>
      <c r="G7" s="1132" t="s">
        <v>471</v>
      </c>
      <c r="H7" s="1186" t="str">
        <f>IF(dateCh="","",dateCh)</f>
        <v>25.05.2023</v>
      </c>
      <c r="I7" s="1097" t="s">
        <v>472</v>
      </c>
      <c r="J7" s="1122"/>
      <c r="K7" s="1101"/>
      <c r="L7" s="1101"/>
      <c r="M7" s="1101"/>
      <c r="N7" s="1101"/>
      <c r="O7" s="1101"/>
      <c r="P7" s="1101"/>
      <c r="Q7" s="1101"/>
      <c r="R7" s="1101"/>
      <c r="S7" s="1101"/>
      <c r="T7" s="1101"/>
    </row>
    <row r="8" spans="1:20" s="1096" customFormat="1" ht="45">
      <c r="A8" s="1279">
        <v>1</v>
      </c>
      <c r="B8" s="1101"/>
      <c r="C8" s="1101"/>
      <c r="D8" s="1101"/>
      <c r="F8" s="1123" t="str">
        <f>"2." &amp;mergeValue(A8)</f>
        <v>2.1</v>
      </c>
      <c r="G8" s="1132" t="s">
        <v>473</v>
      </c>
      <c r="H8" s="1186" t="str">
        <f>IF('Перечень тарифов'!R21="","наименование отсутствует","" &amp; 'Перечень тарифов'!R21 &amp; "")</f>
        <v>НАО СВЕЗА Мантурово</v>
      </c>
      <c r="I8" s="1097" t="s">
        <v>568</v>
      </c>
      <c r="J8" s="1122"/>
      <c r="K8" s="1101"/>
      <c r="L8" s="1101"/>
      <c r="M8" s="1101"/>
      <c r="N8" s="1101"/>
      <c r="O8" s="1101"/>
      <c r="P8" s="1101"/>
      <c r="Q8" s="1101"/>
      <c r="R8" s="1101"/>
      <c r="S8" s="1101"/>
      <c r="T8" s="1101"/>
    </row>
    <row r="9" spans="1:20" s="1096" customFormat="1" ht="22.5">
      <c r="A9" s="1279"/>
      <c r="B9" s="1101"/>
      <c r="C9" s="1101"/>
      <c r="D9" s="1101"/>
      <c r="F9" s="1123" t="str">
        <f>"3." &amp;mergeValue(A9)</f>
        <v>3.1</v>
      </c>
      <c r="G9" s="1132" t="s">
        <v>474</v>
      </c>
      <c r="H9" s="1186" t="str">
        <f>IF('Перечень тарифов'!F21="","наименование отсутствует","" &amp; 'Перечень тарифов'!F21 &amp; "")</f>
        <v>Производство тепловой энергии. Некомбинированная выработка</v>
      </c>
      <c r="I9" s="1097" t="s">
        <v>566</v>
      </c>
      <c r="J9" s="1122"/>
      <c r="K9" s="1101"/>
      <c r="L9" s="1101"/>
      <c r="M9" s="1101"/>
      <c r="N9" s="1101"/>
      <c r="O9" s="1101"/>
      <c r="P9" s="1101"/>
      <c r="Q9" s="1101"/>
      <c r="R9" s="1101"/>
      <c r="S9" s="1101"/>
      <c r="T9" s="1101"/>
    </row>
    <row r="10" spans="1:20" s="1096" customFormat="1" ht="22.5">
      <c r="A10" s="1279"/>
      <c r="B10" s="1101"/>
      <c r="C10" s="1101"/>
      <c r="D10" s="1101"/>
      <c r="F10" s="1123" t="str">
        <f>"4."&amp;mergeValue(A10)</f>
        <v>4.1</v>
      </c>
      <c r="G10" s="1132" t="s">
        <v>475</v>
      </c>
      <c r="H10" s="1192" t="s">
        <v>449</v>
      </c>
      <c r="I10" s="1097"/>
      <c r="J10" s="1122"/>
      <c r="K10" s="1101"/>
      <c r="L10" s="1101"/>
      <c r="M10" s="1101"/>
      <c r="N10" s="1101"/>
      <c r="O10" s="1101"/>
      <c r="P10" s="1101"/>
      <c r="Q10" s="1101"/>
      <c r="R10" s="1101"/>
      <c r="S10" s="1101"/>
      <c r="T10" s="1101"/>
    </row>
    <row r="11" spans="1:20" s="1096" customFormat="1" ht="18.75">
      <c r="A11" s="1279"/>
      <c r="B11" s="1279">
        <v>1</v>
      </c>
      <c r="C11" s="1183"/>
      <c r="D11" s="1183"/>
      <c r="F11" s="1123" t="str">
        <f>"4."&amp;mergeValue(A11) &amp;"."&amp;mergeValue(B11)</f>
        <v>4.1.1</v>
      </c>
      <c r="G11" s="1118" t="s">
        <v>570</v>
      </c>
      <c r="H11" s="1186" t="str">
        <f>IF(region_name="","",region_name)</f>
        <v>Костромская область</v>
      </c>
      <c r="I11" s="1097" t="s">
        <v>478</v>
      </c>
      <c r="J11" s="1122"/>
      <c r="K11" s="1101"/>
      <c r="L11" s="1101"/>
      <c r="M11" s="1101"/>
      <c r="N11" s="1101"/>
      <c r="O11" s="1101"/>
      <c r="P11" s="1101"/>
      <c r="Q11" s="1101"/>
      <c r="R11" s="1101"/>
      <c r="S11" s="1101"/>
      <c r="T11" s="1101"/>
    </row>
    <row r="12" spans="1:20" s="1096" customFormat="1" ht="22.5">
      <c r="A12" s="1279"/>
      <c r="B12" s="1279"/>
      <c r="C12" s="1279">
        <v>1</v>
      </c>
      <c r="D12" s="1183"/>
      <c r="F12" s="1123" t="str">
        <f>"4."&amp;mergeValue(A12) &amp;"."&amp;mergeValue(B12)&amp;"."&amp;mergeValue(C12)</f>
        <v>4.1.1.1</v>
      </c>
      <c r="G12" s="1127" t="s">
        <v>476</v>
      </c>
      <c r="H12" s="1186" t="str">
        <f>IF(Территории!H13="","","" &amp; Территории!H13 &amp; "")</f>
        <v>городской округ город Мантурово</v>
      </c>
      <c r="I12" s="1097" t="s">
        <v>479</v>
      </c>
      <c r="J12" s="1122"/>
      <c r="K12" s="1101"/>
      <c r="L12" s="1101"/>
      <c r="M12" s="1101"/>
      <c r="N12" s="1101"/>
      <c r="O12" s="1101"/>
      <c r="P12" s="1101"/>
      <c r="Q12" s="1101"/>
      <c r="R12" s="1101"/>
      <c r="S12" s="1101"/>
      <c r="T12" s="1101"/>
    </row>
    <row r="13" spans="1:20" s="1096" customFormat="1" ht="56.25">
      <c r="A13" s="1279"/>
      <c r="B13" s="1279"/>
      <c r="C13" s="1279"/>
      <c r="D13" s="1183">
        <v>1</v>
      </c>
      <c r="F13" s="1123" t="str">
        <f>"4."&amp;mergeValue(A13) &amp;"."&amp;mergeValue(B13)&amp;"."&amp;mergeValue(C13)&amp;"."&amp;mergeValue(D13)</f>
        <v>4.1.1.1.1</v>
      </c>
      <c r="G13" s="1135" t="s">
        <v>477</v>
      </c>
      <c r="H13" s="1186" t="str">
        <f>IF(Территории!R14="","","" &amp; Территории!R14 &amp; "")</f>
        <v>городской округ город Мантурово (34714000)</v>
      </c>
      <c r="I13" s="1184" t="s">
        <v>569</v>
      </c>
      <c r="J13" s="1122"/>
      <c r="K13" s="1101"/>
      <c r="L13" s="1101"/>
      <c r="M13" s="1101"/>
      <c r="N13" s="1101"/>
      <c r="O13" s="1101"/>
      <c r="P13" s="1101"/>
      <c r="Q13" s="1101"/>
      <c r="R13" s="1101"/>
      <c r="S13" s="1101"/>
      <c r="T13" s="1101"/>
    </row>
    <row r="14" spans="1:20" s="1120" customFormat="1" ht="3" customHeight="1">
      <c r="A14" s="1121"/>
      <c r="B14" s="1121"/>
      <c r="C14" s="1121"/>
      <c r="D14" s="1121"/>
      <c r="F14" s="1119"/>
      <c r="G14" s="1133"/>
      <c r="H14" s="1134"/>
      <c r="I14" s="1104"/>
      <c r="J14" s="1121"/>
      <c r="K14" s="1121"/>
      <c r="L14" s="1121"/>
      <c r="M14" s="1121"/>
      <c r="N14" s="1121"/>
      <c r="O14" s="1121"/>
      <c r="P14" s="1121"/>
      <c r="Q14" s="1121"/>
      <c r="R14" s="1121"/>
      <c r="S14" s="1121"/>
      <c r="T14" s="1121"/>
    </row>
    <row r="15" spans="1:20" s="1120" customFormat="1" ht="15" customHeight="1">
      <c r="A15" s="1121"/>
      <c r="B15" s="1121"/>
      <c r="C15" s="1121"/>
      <c r="D15" s="1121"/>
      <c r="F15" s="1119"/>
      <c r="G15" s="1274" t="s">
        <v>571</v>
      </c>
      <c r="H15" s="1274"/>
      <c r="I15" s="1104"/>
      <c r="J15" s="1121"/>
      <c r="K15" s="1121"/>
      <c r="L15" s="1121"/>
      <c r="M15" s="1121"/>
      <c r="N15" s="1121"/>
      <c r="O15" s="1121"/>
      <c r="P15" s="1121"/>
      <c r="Q15" s="1121"/>
      <c r="R15" s="1121"/>
      <c r="S15" s="1121"/>
      <c r="T15" s="1121"/>
    </row>
  </sheetData>
  <sheetProtection algorithmName="SHA-512" hashValue="v9sK7TnoAFD7kqsqFaC6dEAkRQh5hqct+hdFZiwwODJ3OgilEegAtw/Klgl/2edfnFJd6MDHtCH28l6uty8hNw==" saltValue="G0kjgsDdhLEyDaXL9+Siqg=="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formula1>900</formula1>
    </dataValidation>
  </dataValidation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_1">
    <tabColor rgb="FFEAEBEE"/>
  </sheetPr>
  <dimension ref="A1:AF54"/>
  <sheetViews>
    <sheetView showGridLines="0" topLeftCell="F43" zoomScale="80" zoomScaleNormal="80" workbookViewId="0">
      <selection activeCell="J50" sqref="J50"/>
    </sheetView>
  </sheetViews>
  <sheetFormatPr defaultColWidth="10.5703125" defaultRowHeight="14.25"/>
  <cols>
    <col min="1" max="1" width="9.140625" style="1082" hidden="1" customWidth="1"/>
    <col min="2" max="2" width="9.140625" style="1094" hidden="1" customWidth="1"/>
    <col min="3" max="3" width="3.7109375" style="1081" customWidth="1"/>
    <col min="4" max="4" width="6.28515625" style="1074" bestFit="1" customWidth="1"/>
    <col min="5" max="5" width="46.7109375" style="1074" customWidth="1"/>
    <col min="6" max="6" width="35.7109375" style="1074" customWidth="1"/>
    <col min="7" max="7" width="3.7109375" style="1074" customWidth="1"/>
    <col min="8" max="9" width="11.7109375" style="1074" customWidth="1"/>
    <col min="10" max="11" width="35.7109375" style="1074" customWidth="1"/>
    <col min="12" max="12" width="84.85546875" style="1074" customWidth="1"/>
    <col min="13" max="13" width="10.5703125" style="1074"/>
    <col min="14" max="15" width="10.5703125" style="1100"/>
    <col min="16" max="16384" width="10.5703125" style="1074"/>
  </cols>
  <sheetData>
    <row r="1" spans="1:32" hidden="1">
      <c r="S1" s="1148"/>
      <c r="AF1" s="1149"/>
    </row>
    <row r="2" spans="1:32" hidden="1"/>
    <row r="3" spans="1:32" hidden="1"/>
    <row r="4" spans="1:32" ht="3" customHeight="1">
      <c r="C4" s="1080"/>
      <c r="D4" s="1075"/>
      <c r="E4" s="1075"/>
      <c r="F4" s="1075"/>
      <c r="G4" s="1075"/>
      <c r="H4" s="1075"/>
      <c r="I4" s="1075"/>
      <c r="J4" s="1075"/>
      <c r="K4" s="1140"/>
      <c r="L4" s="1140"/>
    </row>
    <row r="5" spans="1:32" ht="26.1" customHeight="1">
      <c r="C5" s="1080"/>
      <c r="D5" s="1296" t="s">
        <v>707</v>
      </c>
      <c r="E5" s="1296"/>
      <c r="F5" s="1296"/>
      <c r="G5" s="1296"/>
      <c r="H5" s="1296"/>
      <c r="I5" s="1296"/>
      <c r="J5" s="1296"/>
      <c r="K5" s="1296"/>
      <c r="L5" s="1124"/>
    </row>
    <row r="6" spans="1:32" ht="3" customHeight="1">
      <c r="C6" s="1080"/>
      <c r="D6" s="1075"/>
      <c r="E6" s="1141"/>
      <c r="F6" s="1141"/>
      <c r="G6" s="1141"/>
      <c r="H6" s="1141"/>
      <c r="I6" s="1141"/>
      <c r="J6" s="1141"/>
      <c r="K6" s="1079"/>
      <c r="L6" s="1142"/>
    </row>
    <row r="7" spans="1:32" ht="18.75">
      <c r="C7" s="1080"/>
      <c r="D7" s="1075"/>
      <c r="E7" s="1158" t="str">
        <f>"Дата подачи заявления об "&amp;IF(datePr_ch="","утверждении","изменении") &amp; " тарифов"</f>
        <v>Дата подачи заявления об утверждении тарифов</v>
      </c>
      <c r="F7" s="1303" t="str">
        <f>IF(datePr_ch="",IF(datePr="","",datePr),datePr_ch)</f>
        <v>28.04.2023</v>
      </c>
      <c r="G7" s="1303"/>
      <c r="H7" s="1303"/>
      <c r="I7" s="1303"/>
      <c r="J7" s="1303"/>
      <c r="K7" s="1303"/>
      <c r="L7" s="1170"/>
      <c r="M7" s="1098"/>
    </row>
    <row r="8" spans="1:32" ht="18.75">
      <c r="C8" s="1080"/>
      <c r="D8" s="1075"/>
      <c r="E8" s="1158" t="str">
        <f>"Номер подачи заявления об "&amp;IF(numberPr_ch="","утверждении","изменении") &amp; " тарифов"</f>
        <v>Номер подачи заявления об утверждении тарифов</v>
      </c>
      <c r="F8" s="1303" t="str">
        <f>IF(numberPr_ch="",IF(numberPr="","",numberPr),numberPr_ch)</f>
        <v>О-1242</v>
      </c>
      <c r="G8" s="1303"/>
      <c r="H8" s="1303"/>
      <c r="I8" s="1303"/>
      <c r="J8" s="1303"/>
      <c r="K8" s="1303"/>
      <c r="L8" s="1170"/>
      <c r="M8" s="1098"/>
    </row>
    <row r="9" spans="1:32">
      <c r="C9" s="1080"/>
      <c r="D9" s="1075"/>
      <c r="E9" s="1141"/>
      <c r="F9" s="1141"/>
      <c r="G9" s="1141"/>
      <c r="H9" s="1141"/>
      <c r="I9" s="1141"/>
      <c r="J9" s="1141"/>
      <c r="K9" s="1079"/>
      <c r="L9" s="1142"/>
    </row>
    <row r="10" spans="1:32" ht="21" customHeight="1">
      <c r="C10" s="1080"/>
      <c r="D10" s="1310" t="s">
        <v>445</v>
      </c>
      <c r="E10" s="1310"/>
      <c r="F10" s="1310"/>
      <c r="G10" s="1310"/>
      <c r="H10" s="1310"/>
      <c r="I10" s="1310"/>
      <c r="J10" s="1310"/>
      <c r="K10" s="1310"/>
      <c r="L10" s="1349" t="s">
        <v>446</v>
      </c>
    </row>
    <row r="11" spans="1:32" ht="21" customHeight="1">
      <c r="C11" s="1080"/>
      <c r="D11" s="1293" t="s">
        <v>91</v>
      </c>
      <c r="E11" s="1350" t="s">
        <v>296</v>
      </c>
      <c r="F11" s="1350" t="s">
        <v>19</v>
      </c>
      <c r="G11" s="1352" t="s">
        <v>684</v>
      </c>
      <c r="H11" s="1353"/>
      <c r="I11" s="1354"/>
      <c r="J11" s="1350" t="s">
        <v>439</v>
      </c>
      <c r="K11" s="1350" t="s">
        <v>447</v>
      </c>
      <c r="L11" s="1349"/>
    </row>
    <row r="12" spans="1:32" ht="21" customHeight="1">
      <c r="C12" s="1080"/>
      <c r="D12" s="1295"/>
      <c r="E12" s="1351"/>
      <c r="F12" s="1351"/>
      <c r="G12" s="1356" t="s">
        <v>685</v>
      </c>
      <c r="H12" s="1357"/>
      <c r="I12" s="1085" t="s">
        <v>686</v>
      </c>
      <c r="J12" s="1351"/>
      <c r="K12" s="1351"/>
      <c r="L12" s="1349"/>
    </row>
    <row r="13" spans="1:32" ht="12" customHeight="1">
      <c r="C13" s="1080"/>
      <c r="D13" s="1076" t="s">
        <v>92</v>
      </c>
      <c r="E13" s="1076" t="s">
        <v>48</v>
      </c>
      <c r="F13" s="1076" t="s">
        <v>49</v>
      </c>
      <c r="G13" s="1358" t="s">
        <v>50</v>
      </c>
      <c r="H13" s="1358"/>
      <c r="I13" s="1076" t="s">
        <v>67</v>
      </c>
      <c r="J13" s="1076" t="s">
        <v>68</v>
      </c>
      <c r="K13" s="1076" t="s">
        <v>182</v>
      </c>
      <c r="L13" s="1076" t="s">
        <v>183</v>
      </c>
    </row>
    <row r="14" spans="1:32" ht="14.25" customHeight="1">
      <c r="A14" s="1105"/>
      <c r="C14" s="1080"/>
      <c r="D14" s="1153">
        <v>1</v>
      </c>
      <c r="E14" s="1355" t="s">
        <v>687</v>
      </c>
      <c r="F14" s="1359"/>
      <c r="G14" s="1359"/>
      <c r="H14" s="1359"/>
      <c r="I14" s="1359"/>
      <c r="J14" s="1359"/>
      <c r="K14" s="1359"/>
      <c r="L14" s="1090"/>
      <c r="M14" s="1155"/>
    </row>
    <row r="15" spans="1:32" ht="56.25">
      <c r="A15" s="1105"/>
      <c r="C15" s="1080"/>
      <c r="D15" s="1153" t="s">
        <v>294</v>
      </c>
      <c r="E15" s="1108" t="s">
        <v>449</v>
      </c>
      <c r="F15" s="1108" t="s">
        <v>449</v>
      </c>
      <c r="G15" s="1360" t="s">
        <v>449</v>
      </c>
      <c r="H15" s="1361"/>
      <c r="I15" s="1108" t="s">
        <v>449</v>
      </c>
      <c r="J15" s="1130" t="s">
        <v>1233</v>
      </c>
      <c r="K15" s="1168"/>
      <c r="L15" s="1097" t="s">
        <v>688</v>
      </c>
      <c r="M15" s="1155"/>
    </row>
    <row r="16" spans="1:32" ht="18.75">
      <c r="A16" s="1105"/>
      <c r="B16" s="1094">
        <v>3</v>
      </c>
      <c r="C16" s="1080"/>
      <c r="D16" s="1156">
        <v>2</v>
      </c>
      <c r="E16" s="1362" t="s">
        <v>689</v>
      </c>
      <c r="F16" s="1363"/>
      <c r="G16" s="1363"/>
      <c r="H16" s="1364"/>
      <c r="I16" s="1364"/>
      <c r="J16" s="1364" t="s">
        <v>449</v>
      </c>
      <c r="K16" s="1364"/>
      <c r="L16" s="1151"/>
      <c r="M16" s="1155"/>
    </row>
    <row r="17" spans="1:15" ht="21" customHeight="1">
      <c r="A17" s="1105"/>
      <c r="C17" s="1365"/>
      <c r="D17" s="1366" t="s">
        <v>690</v>
      </c>
      <c r="E17" s="1367"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7" s="1368" t="str">
        <f>IF('Перечень тарифов'!J21="","наименование отсутствует","" &amp; 'Перечень тарифов'!J21 &amp; "")</f>
        <v>Тариф на тепловую энергию</v>
      </c>
      <c r="G17" s="1108"/>
      <c r="H17" s="1167" t="s">
        <v>1146</v>
      </c>
      <c r="I17" s="1165" t="s">
        <v>1756</v>
      </c>
      <c r="J17" s="1130" t="s">
        <v>245</v>
      </c>
      <c r="K17" s="1108" t="s">
        <v>449</v>
      </c>
      <c r="L17" s="1299" t="s">
        <v>711</v>
      </c>
      <c r="M17" s="1155"/>
    </row>
    <row r="18" spans="1:15" s="1071" customFormat="1" ht="21" customHeight="1">
      <c r="A18" s="1105"/>
      <c r="B18" s="1094"/>
      <c r="C18" s="1365"/>
      <c r="D18" s="1366"/>
      <c r="E18" s="1367"/>
      <c r="F18" s="1368"/>
      <c r="G18" s="1188" t="s">
        <v>1752</v>
      </c>
      <c r="H18" s="1167" t="s">
        <v>1757</v>
      </c>
      <c r="I18" s="1165" t="s">
        <v>1758</v>
      </c>
      <c r="J18" s="1130" t="s">
        <v>245</v>
      </c>
      <c r="K18" s="1108" t="s">
        <v>449</v>
      </c>
      <c r="L18" s="1300"/>
      <c r="M18" s="1155"/>
      <c r="N18" s="1100"/>
      <c r="O18" s="1100"/>
    </row>
    <row r="19" spans="1:15" s="1071" customFormat="1" ht="21" customHeight="1">
      <c r="A19" s="1105"/>
      <c r="B19" s="1094"/>
      <c r="C19" s="1365"/>
      <c r="D19" s="1366"/>
      <c r="E19" s="1367"/>
      <c r="F19" s="1368"/>
      <c r="G19" s="1188" t="s">
        <v>1752</v>
      </c>
      <c r="H19" s="1167" t="s">
        <v>1759</v>
      </c>
      <c r="I19" s="1165" t="s">
        <v>1760</v>
      </c>
      <c r="J19" s="1130" t="s">
        <v>245</v>
      </c>
      <c r="K19" s="1108" t="s">
        <v>449</v>
      </c>
      <c r="L19" s="1300"/>
      <c r="M19" s="1155"/>
      <c r="N19" s="1100"/>
      <c r="O19" s="1100"/>
    </row>
    <row r="20" spans="1:15" s="1071" customFormat="1" ht="21" customHeight="1">
      <c r="A20" s="1105"/>
      <c r="B20" s="1094"/>
      <c r="C20" s="1365"/>
      <c r="D20" s="1366"/>
      <c r="E20" s="1367"/>
      <c r="F20" s="1368"/>
      <c r="G20" s="1188" t="s">
        <v>1752</v>
      </c>
      <c r="H20" s="1167" t="s">
        <v>1761</v>
      </c>
      <c r="I20" s="1165" t="s">
        <v>1762</v>
      </c>
      <c r="J20" s="1130" t="s">
        <v>245</v>
      </c>
      <c r="K20" s="1108" t="s">
        <v>449</v>
      </c>
      <c r="L20" s="1300"/>
      <c r="M20" s="1155"/>
      <c r="N20" s="1100"/>
      <c r="O20" s="1100"/>
    </row>
    <row r="21" spans="1:15" s="1071" customFormat="1" ht="18.95" customHeight="1">
      <c r="A21" s="1105"/>
      <c r="B21" s="1094"/>
      <c r="C21" s="1365"/>
      <c r="D21" s="1366"/>
      <c r="E21" s="1367"/>
      <c r="F21" s="1368"/>
      <c r="G21" s="1188" t="s">
        <v>1752</v>
      </c>
      <c r="H21" s="1167" t="s">
        <v>1763</v>
      </c>
      <c r="I21" s="1165" t="s">
        <v>1147</v>
      </c>
      <c r="J21" s="1130" t="s">
        <v>245</v>
      </c>
      <c r="K21" s="1108" t="s">
        <v>449</v>
      </c>
      <c r="L21" s="1300"/>
      <c r="M21" s="1155"/>
      <c r="N21" s="1100"/>
      <c r="O21" s="1100"/>
    </row>
    <row r="22" spans="1:15" ht="15" customHeight="1">
      <c r="A22" s="1105"/>
      <c r="C22" s="1365"/>
      <c r="D22" s="1366"/>
      <c r="E22" s="1367"/>
      <c r="F22" s="1368"/>
      <c r="G22" s="1157"/>
      <c r="H22" s="1152" t="s">
        <v>274</v>
      </c>
      <c r="I22" s="1147"/>
      <c r="J22" s="1147"/>
      <c r="K22" s="1145"/>
      <c r="L22" s="1301"/>
      <c r="M22" s="1155"/>
    </row>
    <row r="23" spans="1:15" ht="18.75">
      <c r="A23" s="1105"/>
      <c r="B23" s="1094">
        <v>3</v>
      </c>
      <c r="C23" s="1080"/>
      <c r="D23" s="1095" t="s">
        <v>49</v>
      </c>
      <c r="E23" s="1355" t="s">
        <v>691</v>
      </c>
      <c r="F23" s="1355"/>
      <c r="G23" s="1355"/>
      <c r="H23" s="1355"/>
      <c r="I23" s="1355"/>
      <c r="J23" s="1355"/>
      <c r="K23" s="1355"/>
      <c r="L23" s="1129"/>
      <c r="M23" s="1155"/>
    </row>
    <row r="24" spans="1:15" ht="33.75">
      <c r="A24" s="1105"/>
      <c r="C24" s="1080"/>
      <c r="D24" s="1153" t="s">
        <v>440</v>
      </c>
      <c r="E24" s="1108" t="s">
        <v>449</v>
      </c>
      <c r="F24" s="1108" t="s">
        <v>449</v>
      </c>
      <c r="G24" s="1360" t="s">
        <v>449</v>
      </c>
      <c r="H24" s="1361"/>
      <c r="I24" s="1108" t="s">
        <v>449</v>
      </c>
      <c r="J24" s="1108" t="s">
        <v>449</v>
      </c>
      <c r="K24" s="1168"/>
      <c r="L24" s="1097" t="s">
        <v>692</v>
      </c>
      <c r="M24" s="1155"/>
    </row>
    <row r="25" spans="1:15" ht="18.75">
      <c r="A25" s="1105"/>
      <c r="B25" s="1094">
        <v>3</v>
      </c>
      <c r="C25" s="1080"/>
      <c r="D25" s="1095" t="s">
        <v>50</v>
      </c>
      <c r="E25" s="1355" t="s">
        <v>693</v>
      </c>
      <c r="F25" s="1355"/>
      <c r="G25" s="1355"/>
      <c r="H25" s="1355"/>
      <c r="I25" s="1355"/>
      <c r="J25" s="1355"/>
      <c r="K25" s="1355"/>
      <c r="L25" s="1129"/>
      <c r="M25" s="1155"/>
    </row>
    <row r="26" spans="1:15" ht="20.100000000000001" customHeight="1">
      <c r="A26" s="1105"/>
      <c r="C26" s="1365"/>
      <c r="D26" s="1366" t="s">
        <v>441</v>
      </c>
      <c r="E26" s="1367"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6" s="1368" t="str">
        <f>IF('Перечень тарифов'!J21="","наименование отсутствует","" &amp; 'Перечень тарифов'!J21 &amp; "")</f>
        <v>Тариф на тепловую энергию</v>
      </c>
      <c r="G26" s="1108"/>
      <c r="H26" s="1165" t="s">
        <v>1146</v>
      </c>
      <c r="I26" s="1165" t="s">
        <v>1756</v>
      </c>
      <c r="J26" s="1171">
        <v>3698.94</v>
      </c>
      <c r="K26" s="1108" t="s">
        <v>449</v>
      </c>
      <c r="L26" s="1299" t="s">
        <v>712</v>
      </c>
      <c r="M26" s="1155"/>
    </row>
    <row r="27" spans="1:15" s="1071" customFormat="1" ht="20.100000000000001" customHeight="1">
      <c r="A27" s="1105"/>
      <c r="B27" s="1094"/>
      <c r="C27" s="1365"/>
      <c r="D27" s="1366"/>
      <c r="E27" s="1367"/>
      <c r="F27" s="1368"/>
      <c r="G27" s="1188" t="s">
        <v>1752</v>
      </c>
      <c r="H27" s="1167" t="s">
        <v>1757</v>
      </c>
      <c r="I27" s="1165" t="s">
        <v>1758</v>
      </c>
      <c r="J27" s="1171">
        <v>2263.09</v>
      </c>
      <c r="K27" s="1108" t="s">
        <v>449</v>
      </c>
      <c r="L27" s="1300"/>
      <c r="M27" s="1155"/>
      <c r="N27" s="1100"/>
      <c r="O27" s="1100"/>
    </row>
    <row r="28" spans="1:15" s="1071" customFormat="1" ht="20.100000000000001" customHeight="1">
      <c r="A28" s="1105"/>
      <c r="B28" s="1094"/>
      <c r="C28" s="1365"/>
      <c r="D28" s="1366"/>
      <c r="E28" s="1367"/>
      <c r="F28" s="1368"/>
      <c r="G28" s="1188" t="s">
        <v>1752</v>
      </c>
      <c r="H28" s="1167" t="s">
        <v>1759</v>
      </c>
      <c r="I28" s="1165" t="s">
        <v>1760</v>
      </c>
      <c r="J28" s="1171">
        <v>2236.7600000000002</v>
      </c>
      <c r="K28" s="1108" t="s">
        <v>449</v>
      </c>
      <c r="L28" s="1300"/>
      <c r="M28" s="1155"/>
      <c r="N28" s="1100"/>
      <c r="O28" s="1100"/>
    </row>
    <row r="29" spans="1:15" s="1071" customFormat="1" ht="20.100000000000001" customHeight="1">
      <c r="A29" s="1105"/>
      <c r="B29" s="1094"/>
      <c r="C29" s="1365"/>
      <c r="D29" s="1366"/>
      <c r="E29" s="1367"/>
      <c r="F29" s="1368"/>
      <c r="G29" s="1188" t="s">
        <v>1752</v>
      </c>
      <c r="H29" s="1167" t="s">
        <v>1761</v>
      </c>
      <c r="I29" s="1165" t="s">
        <v>1762</v>
      </c>
      <c r="J29" s="1171">
        <v>1768.22</v>
      </c>
      <c r="K29" s="1108" t="s">
        <v>449</v>
      </c>
      <c r="L29" s="1300"/>
      <c r="M29" s="1155"/>
      <c r="N29" s="1100"/>
      <c r="O29" s="1100"/>
    </row>
    <row r="30" spans="1:15" s="1071" customFormat="1" ht="18.95" customHeight="1">
      <c r="A30" s="1105"/>
      <c r="B30" s="1094"/>
      <c r="C30" s="1365"/>
      <c r="D30" s="1366"/>
      <c r="E30" s="1367"/>
      <c r="F30" s="1368"/>
      <c r="G30" s="1188" t="s">
        <v>1752</v>
      </c>
      <c r="H30" s="1167" t="s">
        <v>1763</v>
      </c>
      <c r="I30" s="1165" t="s">
        <v>1147</v>
      </c>
      <c r="J30" s="1171">
        <v>1787.97</v>
      </c>
      <c r="K30" s="1108" t="s">
        <v>449</v>
      </c>
      <c r="L30" s="1300"/>
      <c r="M30" s="1155"/>
      <c r="N30" s="1100"/>
      <c r="O30" s="1100"/>
    </row>
    <row r="31" spans="1:15" ht="15" customHeight="1">
      <c r="A31" s="1105"/>
      <c r="C31" s="1365"/>
      <c r="D31" s="1366"/>
      <c r="E31" s="1367"/>
      <c r="F31" s="1368"/>
      <c r="G31" s="1157"/>
      <c r="H31" s="1152" t="s">
        <v>274</v>
      </c>
      <c r="I31" s="1144"/>
      <c r="J31" s="1144"/>
      <c r="K31" s="1145"/>
      <c r="L31" s="1301"/>
      <c r="M31" s="1155"/>
    </row>
    <row r="32" spans="1:15" ht="18.75">
      <c r="A32" s="1105"/>
      <c r="C32" s="1080"/>
      <c r="D32" s="1095" t="s">
        <v>67</v>
      </c>
      <c r="E32" s="1355" t="s">
        <v>757</v>
      </c>
      <c r="F32" s="1355"/>
      <c r="G32" s="1355"/>
      <c r="H32" s="1355"/>
      <c r="I32" s="1355"/>
      <c r="J32" s="1355"/>
      <c r="K32" s="1355"/>
      <c r="L32" s="1129"/>
      <c r="M32" s="1155"/>
    </row>
    <row r="33" spans="1:15" ht="21" customHeight="1">
      <c r="A33" s="1105"/>
      <c r="C33" s="1365"/>
      <c r="D33" s="1369" t="s">
        <v>442</v>
      </c>
      <c r="E33" s="1367"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3" s="1368" t="str">
        <f>IF('Перечень тарифов'!J21="","наименование отсутствует","" &amp; 'Перечень тарифов'!J21 &amp; "")</f>
        <v>Тариф на тепловую энергию</v>
      </c>
      <c r="G33" s="1108"/>
      <c r="H33" s="1167" t="s">
        <v>1146</v>
      </c>
      <c r="I33" s="1165" t="s">
        <v>1756</v>
      </c>
      <c r="J33" s="1171">
        <v>0.62916000000000005</v>
      </c>
      <c r="K33" s="1108" t="s">
        <v>449</v>
      </c>
      <c r="L33" s="1299" t="s">
        <v>758</v>
      </c>
      <c r="M33" s="1155"/>
    </row>
    <row r="34" spans="1:15" s="1071" customFormat="1" ht="21" customHeight="1">
      <c r="A34" s="1105"/>
      <c r="B34" s="1094"/>
      <c r="C34" s="1365"/>
      <c r="D34" s="1370"/>
      <c r="E34" s="1367"/>
      <c r="F34" s="1368"/>
      <c r="G34" s="1188" t="s">
        <v>1752</v>
      </c>
      <c r="H34" s="1167" t="s">
        <v>1757</v>
      </c>
      <c r="I34" s="1165" t="s">
        <v>1758</v>
      </c>
      <c r="J34" s="1171">
        <v>0.62916000000000005</v>
      </c>
      <c r="K34" s="1108" t="s">
        <v>449</v>
      </c>
      <c r="L34" s="1300"/>
      <c r="M34" s="1155"/>
      <c r="N34" s="1100"/>
      <c r="O34" s="1100"/>
    </row>
    <row r="35" spans="1:15" s="1071" customFormat="1" ht="21" customHeight="1">
      <c r="A35" s="1105"/>
      <c r="B35" s="1094"/>
      <c r="C35" s="1365"/>
      <c r="D35" s="1370"/>
      <c r="E35" s="1367"/>
      <c r="F35" s="1368"/>
      <c r="G35" s="1188" t="s">
        <v>1752</v>
      </c>
      <c r="H35" s="1167" t="s">
        <v>1759</v>
      </c>
      <c r="I35" s="1165" t="s">
        <v>1760</v>
      </c>
      <c r="J35" s="1171">
        <v>0.62916000000000005</v>
      </c>
      <c r="K35" s="1108" t="s">
        <v>449</v>
      </c>
      <c r="L35" s="1300"/>
      <c r="M35" s="1155"/>
      <c r="N35" s="1100"/>
      <c r="O35" s="1100"/>
    </row>
    <row r="36" spans="1:15" s="1071" customFormat="1" ht="21" customHeight="1">
      <c r="A36" s="1105"/>
      <c r="B36" s="1094"/>
      <c r="C36" s="1365"/>
      <c r="D36" s="1370"/>
      <c r="E36" s="1367"/>
      <c r="F36" s="1368"/>
      <c r="G36" s="1188" t="s">
        <v>1752</v>
      </c>
      <c r="H36" s="1167" t="s">
        <v>1761</v>
      </c>
      <c r="I36" s="1165" t="s">
        <v>1762</v>
      </c>
      <c r="J36" s="1171">
        <v>0.62916000000000005</v>
      </c>
      <c r="K36" s="1108" t="s">
        <v>449</v>
      </c>
      <c r="L36" s="1300"/>
      <c r="M36" s="1155"/>
      <c r="N36" s="1100"/>
      <c r="O36" s="1100"/>
    </row>
    <row r="37" spans="1:15" s="1071" customFormat="1" ht="18.95" customHeight="1">
      <c r="A37" s="1105"/>
      <c r="B37" s="1094"/>
      <c r="C37" s="1365"/>
      <c r="D37" s="1370"/>
      <c r="E37" s="1367"/>
      <c r="F37" s="1368"/>
      <c r="G37" s="1188" t="s">
        <v>1752</v>
      </c>
      <c r="H37" s="1167" t="s">
        <v>1763</v>
      </c>
      <c r="I37" s="1165" t="s">
        <v>1147</v>
      </c>
      <c r="J37" s="1171">
        <v>0.62916000000000005</v>
      </c>
      <c r="K37" s="1108" t="s">
        <v>449</v>
      </c>
      <c r="L37" s="1300"/>
      <c r="M37" s="1155"/>
      <c r="N37" s="1100"/>
      <c r="O37" s="1100"/>
    </row>
    <row r="38" spans="1:15" ht="15" customHeight="1">
      <c r="A38" s="1105"/>
      <c r="C38" s="1365"/>
      <c r="D38" s="1371"/>
      <c r="E38" s="1367"/>
      <c r="F38" s="1368"/>
      <c r="G38" s="1157"/>
      <c r="H38" s="1152" t="s">
        <v>274</v>
      </c>
      <c r="I38" s="1144"/>
      <c r="J38" s="1144"/>
      <c r="K38" s="1145"/>
      <c r="L38" s="1301"/>
      <c r="M38" s="1155"/>
    </row>
    <row r="39" spans="1:15" ht="26.1" customHeight="1">
      <c r="A39" s="1105"/>
      <c r="C39" s="1080"/>
      <c r="D39" s="1095" t="s">
        <v>68</v>
      </c>
      <c r="E39" s="1355" t="s">
        <v>714</v>
      </c>
      <c r="F39" s="1355"/>
      <c r="G39" s="1355"/>
      <c r="H39" s="1355"/>
      <c r="I39" s="1355"/>
      <c r="J39" s="1355"/>
      <c r="K39" s="1355"/>
      <c r="L39" s="1129"/>
      <c r="M39" s="1155"/>
    </row>
    <row r="40" spans="1:15" ht="24" customHeight="1">
      <c r="A40" s="1105"/>
      <c r="C40" s="1365"/>
      <c r="D40" s="1369" t="s">
        <v>443</v>
      </c>
      <c r="E40" s="1367"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40" s="1368" t="str">
        <f>IF('Перечень тарифов'!J21="","наименование отсутствует","" &amp; 'Перечень тарифов'!J21 &amp; "")</f>
        <v>Тариф на тепловую энергию</v>
      </c>
      <c r="G40" s="1108"/>
      <c r="H40" s="1167" t="s">
        <v>1146</v>
      </c>
      <c r="I40" s="1165" t="s">
        <v>1756</v>
      </c>
      <c r="J40" s="1171">
        <v>0</v>
      </c>
      <c r="K40" s="1108" t="s">
        <v>449</v>
      </c>
      <c r="L40" s="1299" t="s">
        <v>715</v>
      </c>
      <c r="M40" s="1155"/>
      <c r="O40" s="1100" t="s">
        <v>553</v>
      </c>
    </row>
    <row r="41" spans="1:15" s="1071" customFormat="1" ht="24" customHeight="1">
      <c r="A41" s="1105"/>
      <c r="B41" s="1094"/>
      <c r="C41" s="1365"/>
      <c r="D41" s="1370"/>
      <c r="E41" s="1367"/>
      <c r="F41" s="1368"/>
      <c r="G41" s="1188" t="s">
        <v>1752</v>
      </c>
      <c r="H41" s="1167" t="s">
        <v>1757</v>
      </c>
      <c r="I41" s="1165" t="s">
        <v>1758</v>
      </c>
      <c r="J41" s="1171">
        <v>0</v>
      </c>
      <c r="K41" s="1108" t="s">
        <v>449</v>
      </c>
      <c r="L41" s="1300"/>
      <c r="M41" s="1155"/>
      <c r="N41" s="1100"/>
      <c r="O41" s="1100"/>
    </row>
    <row r="42" spans="1:15" s="1071" customFormat="1" ht="24" customHeight="1">
      <c r="A42" s="1105"/>
      <c r="B42" s="1094"/>
      <c r="C42" s="1365"/>
      <c r="D42" s="1370"/>
      <c r="E42" s="1367"/>
      <c r="F42" s="1368"/>
      <c r="G42" s="1188" t="s">
        <v>1752</v>
      </c>
      <c r="H42" s="1167" t="s">
        <v>1759</v>
      </c>
      <c r="I42" s="1165" t="s">
        <v>1760</v>
      </c>
      <c r="J42" s="1171">
        <v>0</v>
      </c>
      <c r="K42" s="1108" t="s">
        <v>449</v>
      </c>
      <c r="L42" s="1300"/>
      <c r="M42" s="1155"/>
      <c r="N42" s="1100"/>
      <c r="O42" s="1100"/>
    </row>
    <row r="43" spans="1:15" s="1071" customFormat="1" ht="24" customHeight="1">
      <c r="A43" s="1105"/>
      <c r="B43" s="1094"/>
      <c r="C43" s="1365"/>
      <c r="D43" s="1370"/>
      <c r="E43" s="1367"/>
      <c r="F43" s="1368"/>
      <c r="G43" s="1188" t="s">
        <v>1752</v>
      </c>
      <c r="H43" s="1167" t="s">
        <v>1761</v>
      </c>
      <c r="I43" s="1165" t="s">
        <v>1762</v>
      </c>
      <c r="J43" s="1171">
        <v>0</v>
      </c>
      <c r="K43" s="1108" t="s">
        <v>449</v>
      </c>
      <c r="L43" s="1300"/>
      <c r="M43" s="1155"/>
      <c r="N43" s="1100"/>
      <c r="O43" s="1100"/>
    </row>
    <row r="44" spans="1:15" s="1071" customFormat="1" ht="18.95" customHeight="1">
      <c r="A44" s="1105"/>
      <c r="B44" s="1094"/>
      <c r="C44" s="1365"/>
      <c r="D44" s="1370"/>
      <c r="E44" s="1367"/>
      <c r="F44" s="1368"/>
      <c r="G44" s="1188" t="s">
        <v>1752</v>
      </c>
      <c r="H44" s="1167" t="s">
        <v>1763</v>
      </c>
      <c r="I44" s="1165" t="s">
        <v>1147</v>
      </c>
      <c r="J44" s="1171">
        <v>0</v>
      </c>
      <c r="K44" s="1108" t="s">
        <v>449</v>
      </c>
      <c r="L44" s="1300"/>
      <c r="M44" s="1155"/>
      <c r="N44" s="1100"/>
      <c r="O44" s="1100"/>
    </row>
    <row r="45" spans="1:15" ht="15" customHeight="1">
      <c r="A45" s="1105"/>
      <c r="C45" s="1365"/>
      <c r="D45" s="1371"/>
      <c r="E45" s="1367"/>
      <c r="F45" s="1368"/>
      <c r="G45" s="1157"/>
      <c r="H45" s="1152" t="s">
        <v>274</v>
      </c>
      <c r="I45" s="1144"/>
      <c r="J45" s="1144"/>
      <c r="K45" s="1145"/>
      <c r="L45" s="1301"/>
      <c r="M45" s="1155"/>
    </row>
    <row r="46" spans="1:15" ht="25.5" customHeight="1">
      <c r="A46" s="1105"/>
      <c r="B46" s="1094">
        <v>3</v>
      </c>
      <c r="C46" s="1080"/>
      <c r="D46" s="1095" t="s">
        <v>182</v>
      </c>
      <c r="E46" s="1355" t="s">
        <v>713</v>
      </c>
      <c r="F46" s="1355"/>
      <c r="G46" s="1355"/>
      <c r="H46" s="1355"/>
      <c r="I46" s="1355"/>
      <c r="J46" s="1355"/>
      <c r="K46" s="1355"/>
      <c r="L46" s="1129"/>
      <c r="M46" s="1155"/>
    </row>
    <row r="47" spans="1:15" ht="27" customHeight="1">
      <c r="A47" s="1105"/>
      <c r="C47" s="1365"/>
      <c r="D47" s="1369" t="s">
        <v>694</v>
      </c>
      <c r="E47" s="1367"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47" s="1368" t="str">
        <f>IF('Перечень тарифов'!J21="","наименование отсутствует","" &amp; 'Перечень тарифов'!J21 &amp; "")</f>
        <v>Тариф на тепловую энергию</v>
      </c>
      <c r="G47" s="1108"/>
      <c r="H47" s="1167" t="s">
        <v>1146</v>
      </c>
      <c r="I47" s="1165" t="s">
        <v>1756</v>
      </c>
      <c r="J47" s="1171">
        <v>0</v>
      </c>
      <c r="K47" s="1108" t="s">
        <v>449</v>
      </c>
      <c r="L47" s="1299" t="s">
        <v>716</v>
      </c>
      <c r="M47" s="1155"/>
    </row>
    <row r="48" spans="1:15" s="1071" customFormat="1" ht="27" customHeight="1">
      <c r="A48" s="1105"/>
      <c r="B48" s="1094"/>
      <c r="C48" s="1365"/>
      <c r="D48" s="1370"/>
      <c r="E48" s="1367"/>
      <c r="F48" s="1368"/>
      <c r="G48" s="1188" t="s">
        <v>1752</v>
      </c>
      <c r="H48" s="1167" t="s">
        <v>1757</v>
      </c>
      <c r="I48" s="1165" t="s">
        <v>1758</v>
      </c>
      <c r="J48" s="1171">
        <v>0</v>
      </c>
      <c r="K48" s="1108" t="s">
        <v>449</v>
      </c>
      <c r="L48" s="1300"/>
      <c r="M48" s="1155"/>
      <c r="N48" s="1100"/>
      <c r="O48" s="1100"/>
    </row>
    <row r="49" spans="1:15" s="1071" customFormat="1" ht="27" customHeight="1">
      <c r="A49" s="1105"/>
      <c r="B49" s="1094"/>
      <c r="C49" s="1365"/>
      <c r="D49" s="1370"/>
      <c r="E49" s="1367"/>
      <c r="F49" s="1368"/>
      <c r="G49" s="1188" t="s">
        <v>1752</v>
      </c>
      <c r="H49" s="1167" t="s">
        <v>1759</v>
      </c>
      <c r="I49" s="1165" t="s">
        <v>1760</v>
      </c>
      <c r="J49" s="1171">
        <v>0</v>
      </c>
      <c r="K49" s="1108" t="s">
        <v>449</v>
      </c>
      <c r="L49" s="1300"/>
      <c r="M49" s="1155"/>
      <c r="N49" s="1100"/>
      <c r="O49" s="1100"/>
    </row>
    <row r="50" spans="1:15" s="1071" customFormat="1" ht="27" customHeight="1">
      <c r="A50" s="1105"/>
      <c r="B50" s="1094"/>
      <c r="C50" s="1365"/>
      <c r="D50" s="1370"/>
      <c r="E50" s="1367"/>
      <c r="F50" s="1368"/>
      <c r="G50" s="1188" t="s">
        <v>1752</v>
      </c>
      <c r="H50" s="1167" t="s">
        <v>1761</v>
      </c>
      <c r="I50" s="1165" t="s">
        <v>1762</v>
      </c>
      <c r="J50" s="1171">
        <v>0</v>
      </c>
      <c r="K50" s="1108" t="s">
        <v>449</v>
      </c>
      <c r="L50" s="1300"/>
      <c r="M50" s="1155"/>
      <c r="N50" s="1100"/>
      <c r="O50" s="1100"/>
    </row>
    <row r="51" spans="1:15" s="1071" customFormat="1" ht="18.95" customHeight="1">
      <c r="A51" s="1105"/>
      <c r="B51" s="1094"/>
      <c r="C51" s="1365"/>
      <c r="D51" s="1370"/>
      <c r="E51" s="1367"/>
      <c r="F51" s="1368"/>
      <c r="G51" s="1188" t="s">
        <v>1752</v>
      </c>
      <c r="H51" s="1167" t="s">
        <v>1763</v>
      </c>
      <c r="I51" s="1165" t="s">
        <v>1147</v>
      </c>
      <c r="J51" s="1171">
        <v>0</v>
      </c>
      <c r="K51" s="1108" t="s">
        <v>449</v>
      </c>
      <c r="L51" s="1300"/>
      <c r="M51" s="1155"/>
      <c r="N51" s="1100"/>
      <c r="O51" s="1100"/>
    </row>
    <row r="52" spans="1:15" ht="15" customHeight="1">
      <c r="A52" s="1105"/>
      <c r="C52" s="1365"/>
      <c r="D52" s="1371"/>
      <c r="E52" s="1367"/>
      <c r="F52" s="1368"/>
      <c r="G52" s="1157"/>
      <c r="H52" s="1152" t="s">
        <v>274</v>
      </c>
      <c r="I52" s="1144"/>
      <c r="J52" s="1144"/>
      <c r="K52" s="1145"/>
      <c r="L52" s="1301"/>
      <c r="M52" s="1155"/>
    </row>
    <row r="53" spans="1:15" s="1092" customFormat="1" ht="3" customHeight="1">
      <c r="A53" s="1105"/>
      <c r="D53" s="1159"/>
      <c r="E53" s="1159"/>
      <c r="F53" s="1159"/>
      <c r="G53" s="1159"/>
      <c r="H53" s="1159"/>
      <c r="I53" s="1159"/>
      <c r="J53" s="1159"/>
      <c r="K53" s="1159"/>
      <c r="L53" s="1159"/>
      <c r="N53" s="1143"/>
      <c r="O53" s="1143"/>
    </row>
    <row r="54" spans="1:15" ht="24.75" customHeight="1">
      <c r="D54" s="1146">
        <v>1</v>
      </c>
      <c r="E54" s="1274" t="s">
        <v>710</v>
      </c>
      <c r="F54" s="1274"/>
      <c r="G54" s="1274"/>
      <c r="H54" s="1274"/>
      <c r="I54" s="1274"/>
      <c r="J54" s="1274"/>
      <c r="K54" s="1274"/>
      <c r="L54" s="1274"/>
    </row>
  </sheetData>
  <sheetProtection algorithmName="SHA-512" hashValue="SIAm+kXwcl0WslEpfFxoh+WMrRMnzWgb+BWLto7SIH5le0Uw8FwjUW7tfSOMMsvjMHuALD9mzqp39sceHbXL0Q==" saltValue="mezOzFlg3jI3MAEh9e/1Sg==" spinCount="100000" sheet="1" objects="1" scenarios="1" formatColumns="0" formatRows="0"/>
  <mergeCells count="48">
    <mergeCell ref="E54:L54"/>
    <mergeCell ref="E46:K46"/>
    <mergeCell ref="C47:C52"/>
    <mergeCell ref="D47:D52"/>
    <mergeCell ref="E47:E52"/>
    <mergeCell ref="F47:F52"/>
    <mergeCell ref="L47:L52"/>
    <mergeCell ref="L40:L45"/>
    <mergeCell ref="L26:L31"/>
    <mergeCell ref="E32:K32"/>
    <mergeCell ref="C33:C38"/>
    <mergeCell ref="D33:D38"/>
    <mergeCell ref="E33:E38"/>
    <mergeCell ref="F33:F38"/>
    <mergeCell ref="L33:L38"/>
    <mergeCell ref="E39:K39"/>
    <mergeCell ref="C40:C45"/>
    <mergeCell ref="D40:D45"/>
    <mergeCell ref="E40:E45"/>
    <mergeCell ref="F40:F45"/>
    <mergeCell ref="G24:H24"/>
    <mergeCell ref="E25:K25"/>
    <mergeCell ref="C26:C31"/>
    <mergeCell ref="D26:D31"/>
    <mergeCell ref="E26:E31"/>
    <mergeCell ref="F26:F31"/>
    <mergeCell ref="C17:C22"/>
    <mergeCell ref="D17:D22"/>
    <mergeCell ref="E17:E22"/>
    <mergeCell ref="F17:F22"/>
    <mergeCell ref="L17:L22"/>
    <mergeCell ref="E23:K23"/>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count="6">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 type="textLength" operator="lessThanOrEqual" allowBlank="1" showInputMessage="1" showErrorMessage="1" errorTitle="Ошибка" error="Допускается ввод не более 900 символов!" sqref="L26 L33 L40 L16:L17 L47">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4">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33:I37 H40:I44 H17:I21 H26:I30 H47:I51"/>
    <dataValidation type="list" allowBlank="1" showInputMessage="1" showErrorMessage="1" errorTitle="Ошибка" error="Выберите значение из списка" prompt="Выберите значение из списка" sqref="J17:J21">
      <formula1>kind_of_control_method</formula1>
    </dataValidation>
    <dataValidation type="decimal" allowBlank="1" showErrorMessage="1" errorTitle="Ошибка" error="Допускается ввод только действительных чисел!" sqref="J26:J30 J33:J37 J40:J44 J47:J51">
      <formula1>-9.99999999999999E+23</formula1>
      <formula2>9.99999999999999E+23</formula2>
    </dataValidation>
  </dataValidation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3">
    <tabColor rgb="FFEAEBEE"/>
    <pageSetUpPr fitToPage="1"/>
  </sheetPr>
  <dimension ref="A1:N15"/>
  <sheetViews>
    <sheetView showGridLines="0" topLeftCell="C4" zoomScaleNormal="100" workbookViewId="0"/>
  </sheetViews>
  <sheetFormatPr defaultColWidth="9.140625" defaultRowHeight="14.25"/>
  <cols>
    <col min="1" max="1" width="9.140625" style="122" hidden="1" customWidth="1"/>
    <col min="2" max="2" width="9.140625" style="123" hidden="1" customWidth="1"/>
    <col min="3" max="3" width="3.7109375" style="124" customWidth="1"/>
    <col min="4" max="4" width="7" style="125" bestFit="1" customWidth="1"/>
    <col min="5" max="5" width="11.28515625" style="125" customWidth="1"/>
    <col min="6" max="6" width="41" style="125" customWidth="1"/>
    <col min="7" max="7" width="18" style="125" customWidth="1"/>
    <col min="8" max="8" width="13.140625" style="125" customWidth="1"/>
    <col min="9" max="9" width="11.42578125" style="125" customWidth="1"/>
    <col min="10" max="10" width="42.140625" style="125" customWidth="1"/>
    <col min="11" max="11" width="115.7109375" style="125" customWidth="1"/>
    <col min="12" max="12" width="3.7109375" style="125" customWidth="1"/>
    <col min="13" max="16384" width="9.140625" style="125"/>
  </cols>
  <sheetData>
    <row r="1" spans="1:14" hidden="1"/>
    <row r="2" spans="1:14" hidden="1"/>
    <row r="3" spans="1:14" hidden="1"/>
    <row r="4" spans="1:14" ht="3" customHeight="1"/>
    <row r="5" spans="1:14" s="35" customFormat="1" ht="22.5">
      <c r="A5" s="119"/>
      <c r="C5" s="44"/>
      <c r="D5" s="1372" t="s">
        <v>460</v>
      </c>
      <c r="E5" s="1372"/>
      <c r="F5" s="1372"/>
      <c r="G5" s="1372"/>
      <c r="H5" s="1372"/>
      <c r="I5" s="1372"/>
      <c r="J5" s="1372"/>
      <c r="K5" s="408"/>
    </row>
    <row r="6" spans="1:14" ht="3" hidden="1" customHeight="1">
      <c r="D6" s="126"/>
      <c r="E6" s="126"/>
      <c r="G6" s="126"/>
      <c r="H6" s="126"/>
      <c r="I6" s="126"/>
      <c r="J6" s="126"/>
      <c r="K6" s="126"/>
    </row>
    <row r="7" spans="1:14" s="122" customFormat="1" ht="3" customHeight="1">
      <c r="B7" s="123"/>
      <c r="C7" s="124"/>
      <c r="D7" s="127"/>
      <c r="E7" s="127"/>
      <c r="G7" s="127"/>
      <c r="H7" s="127"/>
      <c r="I7" s="127"/>
      <c r="J7" s="127"/>
      <c r="K7" s="127"/>
      <c r="L7" s="128"/>
    </row>
    <row r="8" spans="1:14">
      <c r="D8" s="1374" t="s">
        <v>445</v>
      </c>
      <c r="E8" s="1374"/>
      <c r="F8" s="1374"/>
      <c r="G8" s="1374"/>
      <c r="H8" s="1374"/>
      <c r="I8" s="1374"/>
      <c r="J8" s="1374"/>
      <c r="K8" s="1374" t="s">
        <v>446</v>
      </c>
    </row>
    <row r="9" spans="1:14">
      <c r="D9" s="1374" t="s">
        <v>91</v>
      </c>
      <c r="E9" s="1374" t="s">
        <v>462</v>
      </c>
      <c r="F9" s="1374"/>
      <c r="G9" s="1374" t="s">
        <v>463</v>
      </c>
      <c r="H9" s="1374"/>
      <c r="I9" s="1374"/>
      <c r="J9" s="1374"/>
      <c r="K9" s="1374"/>
    </row>
    <row r="10" spans="1:14" ht="22.5">
      <c r="D10" s="1374"/>
      <c r="E10" s="131" t="s">
        <v>464</v>
      </c>
      <c r="F10" s="131" t="s">
        <v>398</v>
      </c>
      <c r="G10" s="131" t="s">
        <v>398</v>
      </c>
      <c r="H10" s="131" t="s">
        <v>464</v>
      </c>
      <c r="I10" s="131" t="s">
        <v>465</v>
      </c>
      <c r="J10" s="131" t="s">
        <v>447</v>
      </c>
      <c r="K10" s="1374"/>
    </row>
    <row r="11" spans="1:14" ht="12" customHeight="1">
      <c r="D11" s="39" t="s">
        <v>92</v>
      </c>
      <c r="E11" s="39" t="s">
        <v>48</v>
      </c>
      <c r="F11" s="39" t="s">
        <v>49</v>
      </c>
      <c r="G11" s="39" t="s">
        <v>50</v>
      </c>
      <c r="H11" s="39" t="s">
        <v>67</v>
      </c>
      <c r="I11" s="39" t="s">
        <v>68</v>
      </c>
      <c r="J11" s="39" t="s">
        <v>182</v>
      </c>
      <c r="K11" s="39" t="s">
        <v>183</v>
      </c>
    </row>
    <row r="12" spans="1:14" s="121" customFormat="1" ht="54.95" customHeight="1">
      <c r="A12" s="178" t="s">
        <v>49</v>
      </c>
      <c r="B12" s="129" t="s">
        <v>252</v>
      </c>
      <c r="C12" s="130"/>
      <c r="D12" s="132" t="s">
        <v>92</v>
      </c>
      <c r="E12" s="1138"/>
      <c r="F12" s="1109"/>
      <c r="G12" s="1109"/>
      <c r="H12" s="1109"/>
      <c r="I12" s="1178"/>
      <c r="J12" s="1037"/>
      <c r="K12" s="1299" t="s">
        <v>466</v>
      </c>
      <c r="M12" s="422" t="str">
        <f>IF(ISERROR(INDEX(kind_of_nameforms,MATCH(E12,kind_of_forms,0),1)),"",INDEX(kind_of_nameforms,MATCH(E12,kind_of_forms,0),1))</f>
        <v/>
      </c>
      <c r="N12" s="423"/>
    </row>
    <row r="13" spans="1:14" ht="15" customHeight="1">
      <c r="A13" s="125"/>
      <c r="B13" s="125"/>
      <c r="C13" s="125"/>
      <c r="D13" s="108"/>
      <c r="E13" s="134" t="s">
        <v>5</v>
      </c>
      <c r="F13" s="133"/>
      <c r="G13" s="133"/>
      <c r="H13" s="133"/>
      <c r="I13" s="133"/>
      <c r="J13" s="296"/>
      <c r="K13" s="1301"/>
    </row>
    <row r="14" spans="1:14" ht="3" customHeight="1">
      <c r="A14" s="125"/>
      <c r="B14" s="125"/>
      <c r="C14" s="125"/>
    </row>
    <row r="15" spans="1:14" ht="27.75" customHeight="1">
      <c r="E15" s="1373" t="s">
        <v>572</v>
      </c>
      <c r="F15" s="1373"/>
      <c r="G15" s="1373"/>
      <c r="H15" s="1373"/>
      <c r="I15" s="1373"/>
      <c r="J15" s="1373"/>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9" type="noConversion"/>
  <dataValidations count="4">
    <dataValidation type="textLength" operator="lessThanOrEqual" allowBlank="1" showInputMessage="1" showErrorMessage="1" errorTitle="Ошибка" error="Допускается ввод не более 900 символов!" sqref="F12:H12">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formula1>900</formula1>
    </dataValidation>
    <dataValidation type="list" allowBlank="1" showInputMessage="1" showErrorMessage="1" errorTitle="Ошибка" error="Выберите значение из списка" prompt="Выберите значение из списка" sqref="E12">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7">
    <tabColor rgb="FFCCCCFF"/>
    <pageSetUpPr fitToPage="1"/>
  </sheetPr>
  <dimension ref="A1:I15"/>
  <sheetViews>
    <sheetView showGridLines="0" topLeftCell="C6" zoomScaleNormal="100" workbookViewId="0"/>
  </sheetViews>
  <sheetFormatPr defaultColWidth="9.140625" defaultRowHeight="14.25"/>
  <cols>
    <col min="1" max="2" width="9.140625" style="13" hidden="1" customWidth="1"/>
    <col min="3" max="3" width="3.7109375" style="46"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47"/>
      <c r="D6" s="14"/>
      <c r="E6" s="14"/>
    </row>
    <row r="7" spans="3:9" ht="22.5">
      <c r="C7" s="47"/>
      <c r="D7" s="1236" t="s">
        <v>313</v>
      </c>
      <c r="E7" s="1238"/>
      <c r="F7" s="409"/>
    </row>
    <row r="8" spans="3:9" ht="3" customHeight="1">
      <c r="C8" s="47"/>
      <c r="D8" s="14"/>
      <c r="E8" s="14"/>
    </row>
    <row r="9" spans="3:9" ht="15.95" customHeight="1">
      <c r="C9" s="47"/>
      <c r="D9" s="97" t="s">
        <v>91</v>
      </c>
      <c r="E9" s="399" t="s">
        <v>312</v>
      </c>
    </row>
    <row r="10" spans="3:9" ht="12" customHeight="1">
      <c r="C10" s="47"/>
      <c r="D10" s="39" t="s">
        <v>92</v>
      </c>
      <c r="E10" s="39" t="s">
        <v>48</v>
      </c>
    </row>
    <row r="11" spans="3:9" ht="11.25" hidden="1" customHeight="1">
      <c r="C11" s="47"/>
      <c r="D11" s="186">
        <v>0</v>
      </c>
      <c r="E11" s="400"/>
    </row>
    <row r="12" spans="3:9" ht="15" customHeight="1">
      <c r="C12" s="160"/>
      <c r="D12" s="117">
        <v>1</v>
      </c>
      <c r="E12" s="1091"/>
    </row>
    <row r="13" spans="3:9" ht="12" customHeight="1">
      <c r="C13" s="47"/>
      <c r="D13" s="401"/>
      <c r="E13" s="402" t="s">
        <v>176</v>
      </c>
    </row>
    <row r="14" spans="3:9" ht="3" customHeight="1"/>
    <row r="15" spans="3:9" ht="22.5" customHeight="1">
      <c r="C15" s="161"/>
      <c r="D15" s="1375" t="s">
        <v>314</v>
      </c>
      <c r="E15" s="1375"/>
      <c r="F15" s="162"/>
      <c r="G15" s="162"/>
      <c r="H15" s="162"/>
      <c r="I15" s="162"/>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formula1>900</formula1>
    </dataValidation>
  </dataValidation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Comm">
    <tabColor rgb="FFCCCCFF"/>
    <pageSetUpPr fitToPage="1"/>
  </sheetPr>
  <dimension ref="A1:L12"/>
  <sheetViews>
    <sheetView showGridLines="0" topLeftCell="C6" zoomScaleNormal="100" workbookViewId="0"/>
  </sheetViews>
  <sheetFormatPr defaultColWidth="9.140625" defaultRowHeight="14.25"/>
  <cols>
    <col min="1" max="2" width="9.140625" style="13" hidden="1" customWidth="1"/>
    <col min="3" max="3" width="3.7109375" style="46" customWidth="1"/>
    <col min="4" max="4" width="6.28515625" style="13" customWidth="1"/>
    <col min="5" max="5" width="94.85546875" style="13" customWidth="1"/>
    <col min="6" max="16384" width="9.140625" style="13"/>
  </cols>
  <sheetData>
    <row r="1" spans="3:12" hidden="1">
      <c r="L1" s="403"/>
    </row>
    <row r="2" spans="3:12" hidden="1"/>
    <row r="3" spans="3:12" hidden="1"/>
    <row r="4" spans="3:12" hidden="1"/>
    <row r="5" spans="3:12" hidden="1"/>
    <row r="6" spans="3:12" ht="3" customHeight="1">
      <c r="C6" s="47"/>
      <c r="D6" s="14"/>
      <c r="E6" s="14"/>
    </row>
    <row r="7" spans="3:12" ht="22.5">
      <c r="C7" s="47"/>
      <c r="D7" s="1372" t="s">
        <v>54</v>
      </c>
      <c r="E7" s="1372"/>
      <c r="F7" s="409"/>
    </row>
    <row r="8" spans="3:12" ht="3" customHeight="1">
      <c r="C8" s="47"/>
      <c r="D8" s="14"/>
      <c r="E8" s="14"/>
    </row>
    <row r="9" spans="3:12" ht="15.95" customHeight="1">
      <c r="C9" s="47"/>
      <c r="D9" s="97" t="s">
        <v>91</v>
      </c>
      <c r="E9" s="107" t="s">
        <v>175</v>
      </c>
    </row>
    <row r="10" spans="3:12" ht="12" customHeight="1">
      <c r="C10" s="47"/>
      <c r="D10" s="39" t="s">
        <v>92</v>
      </c>
      <c r="E10" s="39" t="s">
        <v>48</v>
      </c>
    </row>
    <row r="11" spans="3:12" ht="15" hidden="1" customHeight="1">
      <c r="C11" s="47"/>
      <c r="D11" s="117">
        <v>0</v>
      </c>
      <c r="E11" s="185"/>
    </row>
    <row r="12" spans="3:12">
      <c r="C12" s="47"/>
      <c r="D12" s="108"/>
      <c r="E12" s="106" t="s">
        <v>176</v>
      </c>
    </row>
  </sheetData>
  <sheetProtection password="FA9C" sheet="1" objects="1" scenarios="1" formatColumns="0" formatRows="0"/>
  <mergeCells count="1">
    <mergeCell ref="D7:E7"/>
  </mergeCells>
  <phoneticPr fontId="10" type="noConversion"/>
  <dataValidations count="1">
    <dataValidation type="textLength" operator="lessThanOrEqual" allowBlank="1" showInputMessage="1" showErrorMessage="1" errorTitle="Ошибка" error="Допускается ввод не более 900 символов!" sqref="E11">
      <formula1>900</formula1>
    </dataValidation>
  </dataValidations>
  <pageMargins left="0.75" right="0.75" top="1" bottom="1" header="0.5" footer="0.5"/>
  <pageSetup paperSize="9" scale="74"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Check">
    <tabColor indexed="31"/>
  </sheetPr>
  <dimension ref="B1:E5"/>
  <sheetViews>
    <sheetView showGridLines="0" zoomScaleNormal="100" workbookViewId="0"/>
  </sheetViews>
  <sheetFormatPr defaultColWidth="9.140625" defaultRowHeight="11.25"/>
  <cols>
    <col min="1" max="1" width="1.7109375" style="43" customWidth="1"/>
    <col min="2" max="2" width="34.5703125" style="43" customWidth="1"/>
    <col min="3" max="3" width="85.5703125" style="43" customWidth="1"/>
    <col min="4" max="4" width="17.7109375" style="43" customWidth="1"/>
    <col min="5" max="16384" width="9.140625" style="43"/>
  </cols>
  <sheetData>
    <row r="1" spans="2:5" ht="3" customHeight="1"/>
    <row r="2" spans="2:5" ht="22.5">
      <c r="B2" s="1376" t="s">
        <v>55</v>
      </c>
      <c r="C2" s="1376"/>
      <c r="D2" s="1376"/>
      <c r="E2" s="410"/>
    </row>
    <row r="3" spans="2:5" ht="3" customHeight="1"/>
    <row r="4" spans="2:5" ht="21.75" customHeight="1" thickBot="1">
      <c r="B4" s="1200" t="s">
        <v>1</v>
      </c>
      <c r="C4" s="1200" t="s">
        <v>90</v>
      </c>
      <c r="D4" s="1200" t="s">
        <v>71</v>
      </c>
    </row>
    <row r="5" spans="2:5" ht="12" thickTop="1"/>
  </sheetData>
  <sheetProtection algorithmName="SHA-512" hashValue="mg8iL/5JbREii/c6CKU9dIKewZovM74EfX1UvpIypngbt7OpgRt0Dn1b60u52MJ+FGzC4Y+js/IMUIPPWLHo4w==" saltValue="ZFt54EgfxC6g2oqJmcf+nA==" spinCount="100000" sheet="1" objects="1" scenarios="1" formatColumns="0" formatRows="0" autoFilter="0"/>
  <autoFilter ref="B4:D4"/>
  <mergeCells count="1">
    <mergeCell ref="B2:D2"/>
  </mergeCells>
  <phoneticPr fontId="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et_union_hor">
    <tabColor indexed="47"/>
  </sheetPr>
  <dimension ref="A2:CE373"/>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4" customFormat="1" ht="17.100000000000001" customHeight="1">
      <c r="A2" s="34" t="s">
        <v>174</v>
      </c>
    </row>
    <row r="4" spans="1:23" s="13" customFormat="1" ht="17.100000000000001" customHeight="1">
      <c r="C4" s="45"/>
      <c r="D4" s="117"/>
      <c r="E4" s="118"/>
    </row>
    <row r="7" spans="1:23" s="34" customFormat="1" ht="17.100000000000001" customHeight="1">
      <c r="A7" s="34" t="s">
        <v>0</v>
      </c>
    </row>
    <row r="8" spans="1:23" ht="17.100000000000001" customHeight="1">
      <c r="G8" s="90"/>
      <c r="H8" s="90"/>
      <c r="I8" s="90"/>
      <c r="M8" s="40"/>
    </row>
    <row r="9" spans="1:23" s="96" customFormat="1" ht="17.100000000000001" customHeight="1">
      <c r="A9" s="197"/>
      <c r="C9" s="152"/>
      <c r="D9" s="1250">
        <v>1</v>
      </c>
      <c r="E9" s="1408"/>
      <c r="F9" s="1410"/>
      <c r="G9" s="1398" t="s">
        <v>84</v>
      </c>
      <c r="H9" s="1250"/>
      <c r="I9" s="1250">
        <v>1</v>
      </c>
      <c r="J9" s="1404"/>
      <c r="K9" s="1289" t="s">
        <v>84</v>
      </c>
      <c r="L9" s="1242"/>
      <c r="M9" s="1242" t="s">
        <v>92</v>
      </c>
      <c r="N9" s="1407"/>
      <c r="O9" s="1289" t="s">
        <v>84</v>
      </c>
      <c r="P9" s="1242"/>
      <c r="Q9" s="1242" t="s">
        <v>92</v>
      </c>
      <c r="R9" s="1402"/>
      <c r="S9" s="1289" t="s">
        <v>84</v>
      </c>
      <c r="T9" s="1034"/>
      <c r="U9" s="1034" t="s">
        <v>92</v>
      </c>
      <c r="V9" s="1193"/>
      <c r="W9" s="288"/>
    </row>
    <row r="10" spans="1:23" s="702" customFormat="1" ht="17.100000000000001" customHeight="1">
      <c r="A10" s="197"/>
      <c r="C10" s="152"/>
      <c r="D10" s="1250"/>
      <c r="E10" s="1408"/>
      <c r="F10" s="1410"/>
      <c r="G10" s="1398"/>
      <c r="H10" s="1250"/>
      <c r="I10" s="1250"/>
      <c r="J10" s="1404"/>
      <c r="K10" s="1289"/>
      <c r="L10" s="1242"/>
      <c r="M10" s="1242"/>
      <c r="N10" s="1407"/>
      <c r="O10" s="1289"/>
      <c r="P10" s="1242"/>
      <c r="Q10" s="1242"/>
      <c r="R10" s="1402"/>
      <c r="S10" s="1289"/>
      <c r="T10" s="1036"/>
      <c r="U10" s="707"/>
      <c r="V10" s="708" t="s">
        <v>630</v>
      </c>
      <c r="W10" s="709"/>
    </row>
    <row r="11" spans="1:23" s="96" customFormat="1" ht="17.100000000000001" customHeight="1">
      <c r="A11" s="197"/>
      <c r="C11" s="152"/>
      <c r="D11" s="1247"/>
      <c r="E11" s="1409"/>
      <c r="F11" s="1411"/>
      <c r="G11" s="1247"/>
      <c r="H11" s="1247"/>
      <c r="I11" s="1247"/>
      <c r="J11" s="1405"/>
      <c r="K11" s="1247"/>
      <c r="L11" s="1247"/>
      <c r="M11" s="1247"/>
      <c r="N11" s="1402"/>
      <c r="O11" s="1247"/>
      <c r="P11" s="1035"/>
      <c r="Q11" s="707"/>
      <c r="R11" s="708" t="s">
        <v>629</v>
      </c>
      <c r="S11" s="704"/>
      <c r="T11" s="704"/>
      <c r="U11" s="704"/>
      <c r="V11" s="704"/>
      <c r="W11" s="709"/>
    </row>
    <row r="12" spans="1:23" s="96" customFormat="1" ht="17.100000000000001" customHeight="1">
      <c r="A12" s="197"/>
      <c r="C12" s="152"/>
      <c r="D12" s="1247"/>
      <c r="E12" s="1409"/>
      <c r="F12" s="1411"/>
      <c r="G12" s="1247"/>
      <c r="H12" s="1247"/>
      <c r="I12" s="1247"/>
      <c r="J12" s="1405"/>
      <c r="K12" s="1247"/>
      <c r="L12" s="707"/>
      <c r="M12" s="708"/>
      <c r="N12" s="708" t="s">
        <v>410</v>
      </c>
      <c r="O12" s="708"/>
      <c r="P12" s="708"/>
      <c r="Q12" s="708"/>
      <c r="R12" s="708"/>
      <c r="S12" s="704"/>
      <c r="T12" s="704"/>
      <c r="U12" s="704"/>
      <c r="V12" s="704"/>
      <c r="W12" s="709"/>
    </row>
    <row r="13" spans="1:23" s="96" customFormat="1" ht="17.25" customHeight="1">
      <c r="A13" s="197"/>
      <c r="C13" s="152"/>
      <c r="D13" s="1247"/>
      <c r="E13" s="1409"/>
      <c r="F13" s="1411"/>
      <c r="G13" s="1247"/>
      <c r="H13" s="707"/>
      <c r="I13" s="708"/>
      <c r="J13" s="708"/>
      <c r="K13" s="708"/>
      <c r="L13" s="708"/>
      <c r="M13" s="708"/>
      <c r="N13" s="708"/>
      <c r="O13" s="708"/>
      <c r="P13" s="708"/>
      <c r="Q13" s="708"/>
      <c r="R13" s="708"/>
      <c r="S13" s="704"/>
      <c r="T13" s="704"/>
      <c r="U13" s="704"/>
      <c r="V13" s="704"/>
      <c r="W13" s="709"/>
    </row>
    <row r="14" spans="1:23" ht="17.100000000000001" customHeight="1">
      <c r="A14" s="198"/>
    </row>
    <row r="15" spans="1:23" ht="16.5" customHeight="1">
      <c r="A15" s="197"/>
      <c r="B15" s="96"/>
      <c r="C15" s="152"/>
      <c r="D15" s="1403"/>
      <c r="E15" s="1412"/>
      <c r="F15" s="1397"/>
      <c r="G15" s="1399"/>
      <c r="H15" s="1250"/>
      <c r="I15" s="1250">
        <v>1</v>
      </c>
      <c r="J15" s="1404"/>
      <c r="K15" s="1289" t="s">
        <v>84</v>
      </c>
      <c r="L15" s="1242"/>
      <c r="M15" s="1242" t="s">
        <v>92</v>
      </c>
      <c r="N15" s="1407"/>
      <c r="O15" s="1289" t="s">
        <v>84</v>
      </c>
      <c r="P15" s="1242"/>
      <c r="Q15" s="1242" t="s">
        <v>92</v>
      </c>
      <c r="R15" s="1402"/>
      <c r="S15" s="1289" t="s">
        <v>84</v>
      </c>
      <c r="T15" s="1034"/>
      <c r="U15" s="1034" t="s">
        <v>92</v>
      </c>
      <c r="V15" s="1193"/>
      <c r="W15" s="288"/>
    </row>
    <row r="16" spans="1:23" s="705" customFormat="1" ht="16.5" customHeight="1">
      <c r="A16" s="711"/>
      <c r="B16" s="706"/>
      <c r="C16" s="710"/>
      <c r="D16" s="1403"/>
      <c r="E16" s="1412"/>
      <c r="F16" s="1397"/>
      <c r="G16" s="1399"/>
      <c r="H16" s="1250"/>
      <c r="I16" s="1250"/>
      <c r="J16" s="1404"/>
      <c r="K16" s="1289"/>
      <c r="L16" s="1242"/>
      <c r="M16" s="1242"/>
      <c r="N16" s="1407"/>
      <c r="O16" s="1289"/>
      <c r="P16" s="1242"/>
      <c r="Q16" s="1242"/>
      <c r="R16" s="1402"/>
      <c r="S16" s="1289"/>
      <c r="T16" s="1036"/>
      <c r="U16" s="707"/>
      <c r="V16" s="708" t="s">
        <v>630</v>
      </c>
      <c r="W16" s="709"/>
    </row>
    <row r="17" spans="1:36" ht="17.100000000000001" customHeight="1">
      <c r="A17" s="197"/>
      <c r="B17" s="96"/>
      <c r="C17" s="152"/>
      <c r="D17" s="1403"/>
      <c r="E17" s="1412"/>
      <c r="F17" s="1397"/>
      <c r="G17" s="1399"/>
      <c r="H17" s="1250"/>
      <c r="I17" s="1250"/>
      <c r="J17" s="1405"/>
      <c r="K17" s="1289"/>
      <c r="L17" s="1242"/>
      <c r="M17" s="1242"/>
      <c r="N17" s="1402"/>
      <c r="O17" s="1289"/>
      <c r="P17" s="1035"/>
      <c r="Q17" s="707"/>
      <c r="R17" s="708" t="s">
        <v>629</v>
      </c>
      <c r="S17" s="704"/>
      <c r="T17" s="704"/>
      <c r="U17" s="704"/>
      <c r="V17" s="704"/>
      <c r="W17" s="709"/>
    </row>
    <row r="18" spans="1:36" ht="17.100000000000001" customHeight="1">
      <c r="A18" s="197"/>
      <c r="B18" s="96"/>
      <c r="C18" s="152"/>
      <c r="D18" s="1403"/>
      <c r="E18" s="1412"/>
      <c r="F18" s="1397"/>
      <c r="G18" s="1399"/>
      <c r="H18" s="1250"/>
      <c r="I18" s="1250"/>
      <c r="J18" s="1405"/>
      <c r="K18" s="1289"/>
      <c r="L18" s="707"/>
      <c r="M18" s="708"/>
      <c r="N18" s="708" t="s">
        <v>410</v>
      </c>
      <c r="O18" s="708"/>
      <c r="P18" s="708"/>
      <c r="Q18" s="708"/>
      <c r="R18" s="708"/>
      <c r="S18" s="704"/>
      <c r="T18" s="704"/>
      <c r="U18" s="704"/>
      <c r="V18" s="704"/>
      <c r="W18" s="709"/>
    </row>
    <row r="19" spans="1:36" ht="17.100000000000001" customHeight="1">
      <c r="A19" s="197"/>
      <c r="B19" s="96"/>
      <c r="C19" s="152"/>
      <c r="D19" s="1403"/>
      <c r="E19" s="1412"/>
      <c r="F19" s="1397"/>
      <c r="G19" s="1399"/>
      <c r="H19" s="707"/>
      <c r="I19" s="708"/>
      <c r="J19" s="708"/>
      <c r="K19" s="708"/>
      <c r="L19" s="708"/>
      <c r="M19" s="708"/>
      <c r="N19" s="708"/>
      <c r="O19" s="708"/>
      <c r="P19" s="708"/>
      <c r="Q19" s="708"/>
      <c r="R19" s="708"/>
      <c r="S19" s="704"/>
      <c r="T19" s="704"/>
      <c r="U19" s="704"/>
      <c r="V19" s="704"/>
      <c r="W19" s="709"/>
    </row>
    <row r="20" spans="1:36" ht="17.100000000000001" customHeight="1">
      <c r="A20" s="198"/>
    </row>
    <row r="21" spans="1:36" s="34" customFormat="1" ht="17.100000000000001" customHeight="1">
      <c r="A21" s="34" t="s">
        <v>12</v>
      </c>
      <c r="C21" s="34" t="s">
        <v>92</v>
      </c>
    </row>
    <row r="27" spans="1:36" ht="17.100000000000001" customHeight="1">
      <c r="O27" s="1406" t="s">
        <v>297</v>
      </c>
      <c r="P27" s="1406"/>
      <c r="Q27" s="1406"/>
      <c r="R27" s="1333" t="s">
        <v>269</v>
      </c>
      <c r="S27" s="1333"/>
      <c r="T27" s="1333"/>
      <c r="U27" s="1310" t="s">
        <v>339</v>
      </c>
      <c r="W27" s="1400"/>
    </row>
    <row r="28" spans="1:36" ht="17.100000000000001" customHeight="1">
      <c r="O28" s="1334" t="s">
        <v>578</v>
      </c>
      <c r="P28" s="1334" t="s">
        <v>270</v>
      </c>
      <c r="Q28" s="1334"/>
      <c r="R28" s="1333"/>
      <c r="S28" s="1333"/>
      <c r="T28" s="1333"/>
      <c r="U28" s="1310"/>
      <c r="W28" s="1400"/>
    </row>
    <row r="29" spans="1:36" ht="37.5" customHeight="1">
      <c r="O29" s="1334"/>
      <c r="P29" s="98" t="s">
        <v>579</v>
      </c>
      <c r="Q29" s="98" t="s">
        <v>6</v>
      </c>
      <c r="R29" s="99" t="s">
        <v>273</v>
      </c>
      <c r="S29" s="1330" t="s">
        <v>272</v>
      </c>
      <c r="T29" s="1330"/>
      <c r="U29" s="1310"/>
      <c r="W29" s="1400"/>
    </row>
    <row r="30" spans="1:36" ht="17.100000000000001" customHeight="1">
      <c r="G30" s="150"/>
      <c r="H30" s="150"/>
      <c r="I30" s="150"/>
      <c r="J30" s="150"/>
      <c r="K30" s="150"/>
      <c r="L30" s="116"/>
      <c r="M30" s="404" t="s">
        <v>182</v>
      </c>
      <c r="N30" s="405"/>
      <c r="O30" s="1401"/>
      <c r="P30" s="1401"/>
      <c r="Q30" s="1401"/>
      <c r="R30" s="1401"/>
      <c r="S30" s="1401"/>
      <c r="T30" s="1401"/>
      <c r="U30" s="1401"/>
      <c r="V30" s="116"/>
      <c r="W30" s="116"/>
      <c r="X30" s="196"/>
      <c r="Y30" s="196"/>
      <c r="Z30" s="196"/>
      <c r="AA30" s="196"/>
      <c r="AB30" s="196"/>
      <c r="AC30" s="196"/>
      <c r="AD30" s="196"/>
      <c r="AE30" s="196"/>
      <c r="AF30" s="196"/>
      <c r="AG30" s="196"/>
      <c r="AH30" s="196"/>
      <c r="AI30" s="196"/>
      <c r="AJ30" s="196"/>
    </row>
    <row r="31" spans="1:36" s="493" customFormat="1" ht="22.5">
      <c r="A31" s="1281">
        <v>1</v>
      </c>
      <c r="B31" s="795"/>
      <c r="C31" s="795"/>
      <c r="D31" s="795"/>
      <c r="E31" s="796"/>
      <c r="F31" s="797"/>
      <c r="G31" s="797"/>
      <c r="H31" s="797"/>
      <c r="I31" s="798"/>
      <c r="J31" s="793"/>
      <c r="K31" s="800"/>
      <c r="L31" s="562">
        <f>mergeValue(A31)</f>
        <v>1</v>
      </c>
      <c r="M31" s="610" t="s">
        <v>19</v>
      </c>
      <c r="N31" s="615"/>
      <c r="O31" s="1377"/>
      <c r="P31" s="1378"/>
      <c r="Q31" s="1378"/>
      <c r="R31" s="1378"/>
      <c r="S31" s="1378"/>
      <c r="T31" s="1378"/>
      <c r="U31" s="1378"/>
      <c r="V31" s="1379"/>
      <c r="W31" s="1129" t="s">
        <v>718</v>
      </c>
      <c r="X31" s="554"/>
      <c r="Y31" s="558"/>
      <c r="Z31" s="558" t="str">
        <f t="shared" ref="Z31:Z44" si="0">IF(M31="","",M31 )</f>
        <v>Наименование тарифа</v>
      </c>
      <c r="AA31" s="558"/>
      <c r="AB31" s="558"/>
      <c r="AC31" s="558"/>
      <c r="AD31" s="554"/>
      <c r="AE31" s="554"/>
      <c r="AF31" s="554"/>
      <c r="AG31" s="554"/>
      <c r="AH31" s="554"/>
      <c r="AI31" s="554"/>
      <c r="AJ31" s="554"/>
    </row>
    <row r="32" spans="1:36" s="493" customFormat="1" ht="22.5">
      <c r="A32" s="1281"/>
      <c r="B32" s="1281">
        <v>1</v>
      </c>
      <c r="C32" s="795"/>
      <c r="D32" s="795"/>
      <c r="E32" s="797"/>
      <c r="F32" s="797"/>
      <c r="G32" s="797"/>
      <c r="H32" s="797"/>
      <c r="I32" s="792"/>
      <c r="J32" s="791"/>
      <c r="K32" s="794"/>
      <c r="L32" s="562" t="str">
        <f>mergeValue(A32) &amp;"."&amp; mergeValue(B32)</f>
        <v>1.1</v>
      </c>
      <c r="M32" s="516" t="s">
        <v>15</v>
      </c>
      <c r="N32" s="615"/>
      <c r="O32" s="1377"/>
      <c r="P32" s="1378"/>
      <c r="Q32" s="1378"/>
      <c r="R32" s="1378"/>
      <c r="S32" s="1378"/>
      <c r="T32" s="1378"/>
      <c r="U32" s="1378"/>
      <c r="V32" s="1379"/>
      <c r="W32" s="1129" t="s">
        <v>459</v>
      </c>
      <c r="X32" s="554"/>
      <c r="Y32" s="558"/>
      <c r="Z32" s="558" t="str">
        <f t="shared" si="0"/>
        <v>Территория действия тарифа</v>
      </c>
      <c r="AA32" s="558"/>
      <c r="AB32" s="558"/>
      <c r="AC32" s="558"/>
      <c r="AD32" s="554"/>
      <c r="AE32" s="554"/>
      <c r="AF32" s="554"/>
      <c r="AG32" s="554"/>
      <c r="AH32" s="554"/>
      <c r="AI32" s="554"/>
      <c r="AJ32" s="554"/>
    </row>
    <row r="33" spans="1:36" s="493" customFormat="1" ht="22.5">
      <c r="A33" s="1281"/>
      <c r="B33" s="1281"/>
      <c r="C33" s="1281">
        <v>1</v>
      </c>
      <c r="D33" s="795"/>
      <c r="E33" s="797"/>
      <c r="F33" s="797"/>
      <c r="G33" s="797"/>
      <c r="H33" s="797"/>
      <c r="I33" s="799"/>
      <c r="J33" s="791"/>
      <c r="K33" s="794"/>
      <c r="L33" s="562" t="str">
        <f>mergeValue(A33) &amp;"."&amp; mergeValue(B33)&amp;"."&amp; mergeValue(C33)</f>
        <v>1.1.1</v>
      </c>
      <c r="M33" s="517" t="s">
        <v>7</v>
      </c>
      <c r="N33" s="615"/>
      <c r="O33" s="1377"/>
      <c r="P33" s="1378"/>
      <c r="Q33" s="1378"/>
      <c r="R33" s="1378"/>
      <c r="S33" s="1378"/>
      <c r="T33" s="1378"/>
      <c r="U33" s="1378"/>
      <c r="V33" s="1379"/>
      <c r="W33" s="1129" t="s">
        <v>600</v>
      </c>
      <c r="X33" s="554"/>
      <c r="Y33" s="558"/>
      <c r="Z33" s="558" t="str">
        <f t="shared" si="0"/>
        <v xml:space="preserve">Наименование системы теплоснабжения </v>
      </c>
      <c r="AA33" s="558"/>
      <c r="AB33" s="558"/>
      <c r="AC33" s="558"/>
      <c r="AD33" s="554"/>
      <c r="AE33" s="554"/>
      <c r="AF33" s="554"/>
      <c r="AG33" s="554"/>
      <c r="AH33" s="554"/>
      <c r="AI33" s="554"/>
      <c r="AJ33" s="554"/>
    </row>
    <row r="34" spans="1:36" s="493" customFormat="1" ht="22.5">
      <c r="A34" s="1281"/>
      <c r="B34" s="1281"/>
      <c r="C34" s="1281"/>
      <c r="D34" s="1281">
        <v>1</v>
      </c>
      <c r="E34" s="797"/>
      <c r="F34" s="797"/>
      <c r="G34" s="797"/>
      <c r="H34" s="797"/>
      <c r="I34" s="799"/>
      <c r="J34" s="791"/>
      <c r="K34" s="794"/>
      <c r="L34" s="562" t="str">
        <f>mergeValue(A34) &amp;"."&amp; mergeValue(B34)&amp;"."&amp; mergeValue(C34)&amp;"."&amp; mergeValue(D34)</f>
        <v>1.1.1.1</v>
      </c>
      <c r="M34" s="518" t="s">
        <v>21</v>
      </c>
      <c r="N34" s="615"/>
      <c r="O34" s="1377"/>
      <c r="P34" s="1378"/>
      <c r="Q34" s="1378"/>
      <c r="R34" s="1378"/>
      <c r="S34" s="1378"/>
      <c r="T34" s="1378"/>
      <c r="U34" s="1378"/>
      <c r="V34" s="1379"/>
      <c r="W34" s="1129" t="s">
        <v>601</v>
      </c>
      <c r="X34" s="554"/>
      <c r="Y34" s="558"/>
      <c r="Z34" s="558" t="str">
        <f t="shared" si="0"/>
        <v xml:space="preserve">Источник тепловой энергии  </v>
      </c>
      <c r="AA34" s="558"/>
      <c r="AB34" s="558"/>
      <c r="AC34" s="558"/>
      <c r="AD34" s="554"/>
      <c r="AE34" s="554"/>
      <c r="AF34" s="554"/>
      <c r="AG34" s="554"/>
      <c r="AH34" s="554"/>
      <c r="AI34" s="554"/>
      <c r="AJ34" s="554"/>
    </row>
    <row r="35" spans="1:36" s="493" customFormat="1" ht="78.75">
      <c r="A35" s="1281"/>
      <c r="B35" s="1281"/>
      <c r="C35" s="1281"/>
      <c r="D35" s="1281"/>
      <c r="E35" s="1281">
        <v>1</v>
      </c>
      <c r="F35" s="797"/>
      <c r="G35" s="797"/>
      <c r="H35" s="795">
        <v>1</v>
      </c>
      <c r="I35" s="1281">
        <v>1</v>
      </c>
      <c r="J35" s="797"/>
      <c r="K35" s="802"/>
      <c r="L35" s="562" t="str">
        <f>mergeValue(A35) &amp;"."&amp; mergeValue(B35)&amp;"."&amp; mergeValue(C35)&amp;"."&amp; mergeValue(D35)&amp;"."&amp; mergeValue(E35)</f>
        <v>1.1.1.1.1</v>
      </c>
      <c r="M35" s="524" t="s">
        <v>8</v>
      </c>
      <c r="N35" s="615"/>
      <c r="O35" s="1284"/>
      <c r="P35" s="1285"/>
      <c r="Q35" s="1285"/>
      <c r="R35" s="1285"/>
      <c r="S35" s="1285"/>
      <c r="T35" s="1285"/>
      <c r="U35" s="1285"/>
      <c r="V35" s="1286"/>
      <c r="W35" s="1129" t="s">
        <v>719</v>
      </c>
      <c r="X35" s="554"/>
      <c r="Y35" s="558"/>
      <c r="Z35" s="558" t="str">
        <f t="shared" si="0"/>
        <v>Схема подключения теплопотребляющей установки к коллектору источника тепловой энергии</v>
      </c>
      <c r="AA35" s="558"/>
      <c r="AB35" s="558"/>
      <c r="AC35" s="558"/>
      <c r="AD35" s="554"/>
      <c r="AE35" s="554"/>
      <c r="AF35" s="554"/>
      <c r="AG35" s="554"/>
      <c r="AH35" s="554"/>
      <c r="AI35" s="554"/>
      <c r="AJ35" s="554"/>
    </row>
    <row r="36" spans="1:36" s="493" customFormat="1" ht="45">
      <c r="A36" s="1281"/>
      <c r="B36" s="1281"/>
      <c r="C36" s="1281"/>
      <c r="D36" s="1281"/>
      <c r="E36" s="1281"/>
      <c r="F36" s="1281">
        <v>1</v>
      </c>
      <c r="G36" s="795"/>
      <c r="H36" s="795"/>
      <c r="I36" s="1281"/>
      <c r="J36" s="1281">
        <v>1</v>
      </c>
      <c r="K36" s="803"/>
      <c r="L36" s="562" t="str">
        <f>mergeValue(A36) &amp;"."&amp; mergeValue(B36)&amp;"."&amp; mergeValue(C36)&amp;"."&amp; mergeValue(D36)&amp;"."&amp; mergeValue(E36)&amp;"."&amp; mergeValue(F36)</f>
        <v>1.1.1.1.1.1</v>
      </c>
      <c r="M36" s="525" t="s">
        <v>9</v>
      </c>
      <c r="N36" s="615"/>
      <c r="O36" s="1284"/>
      <c r="P36" s="1285"/>
      <c r="Q36" s="1285"/>
      <c r="R36" s="1285"/>
      <c r="S36" s="1285"/>
      <c r="T36" s="1285"/>
      <c r="U36" s="1285"/>
      <c r="V36" s="1286"/>
      <c r="W36" s="1129" t="s">
        <v>720</v>
      </c>
      <c r="X36" s="554"/>
      <c r="Y36" s="558"/>
      <c r="Z36" s="558" t="str">
        <f t="shared" si="0"/>
        <v>Группа потребителей</v>
      </c>
      <c r="AA36" s="558"/>
      <c r="AB36" s="558"/>
      <c r="AC36" s="558"/>
      <c r="AD36" s="554"/>
      <c r="AE36" s="554"/>
      <c r="AF36" s="554"/>
      <c r="AG36" s="554"/>
      <c r="AH36" s="554"/>
      <c r="AI36" s="554"/>
      <c r="AJ36" s="554"/>
    </row>
    <row r="37" spans="1:36" s="493" customFormat="1" ht="122.1" customHeight="1">
      <c r="A37" s="1281"/>
      <c r="B37" s="1281"/>
      <c r="C37" s="1281"/>
      <c r="D37" s="1281"/>
      <c r="E37" s="1281"/>
      <c r="F37" s="1281"/>
      <c r="G37" s="795">
        <v>1</v>
      </c>
      <c r="H37" s="795"/>
      <c r="I37" s="1281"/>
      <c r="J37" s="1281"/>
      <c r="K37" s="803">
        <v>1</v>
      </c>
      <c r="L37" s="562" t="str">
        <f>mergeValue(A37) &amp;"."&amp; mergeValue(B37)&amp;"."&amp; mergeValue(C37)&amp;"."&amp; mergeValue(D37)&amp;"."&amp; mergeValue(E37)&amp;"."&amp; mergeValue(F37)&amp;"."&amp; mergeValue(G37)</f>
        <v>1.1.1.1.1.1.1</v>
      </c>
      <c r="M37" s="1016"/>
      <c r="N37" s="615"/>
      <c r="O37" s="532"/>
      <c r="P37" s="532"/>
      <c r="Q37" s="1040"/>
      <c r="R37" s="1288"/>
      <c r="S37" s="1289" t="s">
        <v>83</v>
      </c>
      <c r="T37" s="1288"/>
      <c r="U37" s="1289" t="s">
        <v>83</v>
      </c>
      <c r="V37" s="532"/>
      <c r="W37" s="1299" t="s">
        <v>721</v>
      </c>
      <c r="X37" s="554" t="str">
        <f>strCheckDate(O38:V38)</f>
        <v/>
      </c>
      <c r="Y37" s="558"/>
      <c r="Z37" s="558" t="str">
        <f t="shared" si="0"/>
        <v/>
      </c>
      <c r="AA37" s="558"/>
      <c r="AB37" s="558"/>
      <c r="AC37" s="558"/>
      <c r="AD37" s="554"/>
      <c r="AE37" s="554"/>
      <c r="AF37" s="554"/>
      <c r="AG37" s="554"/>
      <c r="AH37" s="554"/>
      <c r="AI37" s="554"/>
      <c r="AJ37" s="554"/>
    </row>
    <row r="38" spans="1:36" s="493" customFormat="1" ht="14.25" hidden="1" customHeight="1">
      <c r="A38" s="1281"/>
      <c r="B38" s="1281"/>
      <c r="C38" s="1281"/>
      <c r="D38" s="1281"/>
      <c r="E38" s="1281"/>
      <c r="F38" s="1281"/>
      <c r="G38" s="795"/>
      <c r="H38" s="795"/>
      <c r="I38" s="1281"/>
      <c r="J38" s="1281"/>
      <c r="K38" s="803"/>
      <c r="L38" s="569"/>
      <c r="M38" s="615"/>
      <c r="N38" s="615"/>
      <c r="O38" s="532"/>
      <c r="P38" s="532"/>
      <c r="Q38" s="553" t="str">
        <f>R37 &amp; "-" &amp; T37</f>
        <v>-</v>
      </c>
      <c r="R38" s="1288"/>
      <c r="S38" s="1289"/>
      <c r="T38" s="1288"/>
      <c r="U38" s="1289"/>
      <c r="V38" s="532"/>
      <c r="W38" s="1300"/>
      <c r="X38" s="554"/>
      <c r="Y38" s="558"/>
      <c r="Z38" s="558" t="str">
        <f t="shared" si="0"/>
        <v/>
      </c>
      <c r="AA38" s="558"/>
      <c r="AB38" s="558"/>
      <c r="AC38" s="558"/>
      <c r="AD38" s="554"/>
      <c r="AE38" s="554"/>
      <c r="AF38" s="554"/>
      <c r="AG38" s="554"/>
      <c r="AH38" s="554"/>
      <c r="AI38" s="554"/>
      <c r="AJ38" s="554"/>
    </row>
    <row r="39" spans="1:36" s="493" customFormat="1" ht="15" customHeight="1">
      <c r="A39" s="1281"/>
      <c r="B39" s="1281"/>
      <c r="C39" s="1281"/>
      <c r="D39" s="1281"/>
      <c r="E39" s="1281"/>
      <c r="F39" s="1281"/>
      <c r="G39" s="797"/>
      <c r="H39" s="795"/>
      <c r="I39" s="1281"/>
      <c r="J39" s="1281"/>
      <c r="K39" s="802"/>
      <c r="L39" s="508"/>
      <c r="M39" s="527" t="s">
        <v>24</v>
      </c>
      <c r="N39" s="534"/>
      <c r="O39" s="534"/>
      <c r="P39" s="534"/>
      <c r="Q39" s="534"/>
      <c r="R39" s="534"/>
      <c r="S39" s="534"/>
      <c r="T39" s="534"/>
      <c r="U39" s="534"/>
      <c r="V39" s="530"/>
      <c r="W39" s="1301"/>
      <c r="X39" s="554"/>
      <c r="Y39" s="558"/>
      <c r="Z39" s="558" t="str">
        <f t="shared" si="0"/>
        <v>Добавить вид теплоносителя (параметры теплоносителя)</v>
      </c>
      <c r="AA39" s="558"/>
      <c r="AB39" s="558"/>
      <c r="AC39" s="558"/>
      <c r="AD39" s="554"/>
      <c r="AE39" s="554"/>
      <c r="AF39" s="554"/>
      <c r="AG39" s="554"/>
      <c r="AH39" s="554"/>
      <c r="AI39" s="554"/>
      <c r="AJ39" s="554"/>
    </row>
    <row r="40" spans="1:36" s="493" customFormat="1" ht="15" customHeight="1">
      <c r="A40" s="1281"/>
      <c r="B40" s="1281"/>
      <c r="C40" s="1281"/>
      <c r="D40" s="1281"/>
      <c r="E40" s="1281"/>
      <c r="F40" s="797"/>
      <c r="G40" s="797"/>
      <c r="H40" s="795"/>
      <c r="I40" s="1281"/>
      <c r="J40" s="797"/>
      <c r="K40" s="802"/>
      <c r="L40" s="508"/>
      <c r="M40" s="526" t="s">
        <v>10</v>
      </c>
      <c r="N40" s="534"/>
      <c r="O40" s="534"/>
      <c r="P40" s="534"/>
      <c r="Q40" s="534"/>
      <c r="R40" s="534"/>
      <c r="S40" s="534"/>
      <c r="T40" s="534"/>
      <c r="U40" s="533"/>
      <c r="V40" s="534"/>
      <c r="W40" s="634"/>
      <c r="X40" s="554"/>
      <c r="Y40" s="558"/>
      <c r="Z40" s="558" t="str">
        <f t="shared" si="0"/>
        <v>Добавить группу потребителей</v>
      </c>
      <c r="AA40" s="558"/>
      <c r="AB40" s="558"/>
      <c r="AC40" s="558"/>
      <c r="AD40" s="554"/>
      <c r="AE40" s="554"/>
      <c r="AF40" s="554"/>
      <c r="AG40" s="554"/>
      <c r="AH40" s="554"/>
      <c r="AI40" s="554"/>
      <c r="AJ40" s="554"/>
    </row>
    <row r="41" spans="1:36" s="493" customFormat="1" ht="15" customHeight="1">
      <c r="A41" s="1281"/>
      <c r="B41" s="1281"/>
      <c r="C41" s="1281"/>
      <c r="D41" s="1281"/>
      <c r="E41" s="801"/>
      <c r="F41" s="797"/>
      <c r="G41" s="797"/>
      <c r="H41" s="797"/>
      <c r="I41" s="793"/>
      <c r="J41" s="790"/>
      <c r="K41" s="800"/>
      <c r="L41" s="508"/>
      <c r="M41" s="521" t="s">
        <v>11</v>
      </c>
      <c r="N41" s="534"/>
      <c r="O41" s="534"/>
      <c r="P41" s="534"/>
      <c r="Q41" s="534"/>
      <c r="R41" s="534"/>
      <c r="S41" s="534"/>
      <c r="T41" s="534"/>
      <c r="U41" s="533"/>
      <c r="V41" s="534"/>
      <c r="W41" s="634"/>
      <c r="X41" s="554"/>
      <c r="Y41" s="558"/>
      <c r="Z41" s="558" t="str">
        <f t="shared" si="0"/>
        <v>Добавить схему подключения</v>
      </c>
      <c r="AA41" s="558"/>
      <c r="AB41" s="558"/>
      <c r="AC41" s="558"/>
      <c r="AD41" s="554"/>
      <c r="AE41" s="554"/>
      <c r="AF41" s="554"/>
      <c r="AG41" s="554"/>
      <c r="AH41" s="554"/>
      <c r="AI41" s="554"/>
      <c r="AJ41" s="554"/>
    </row>
    <row r="42" spans="1:36" s="493" customFormat="1" ht="15" customHeight="1">
      <c r="A42" s="1281"/>
      <c r="B42" s="1281"/>
      <c r="C42" s="1281"/>
      <c r="D42" s="801"/>
      <c r="E42" s="801"/>
      <c r="F42" s="797"/>
      <c r="G42" s="797"/>
      <c r="H42" s="797"/>
      <c r="I42" s="793"/>
      <c r="J42" s="790"/>
      <c r="K42" s="800"/>
      <c r="L42" s="508"/>
      <c r="M42" s="520" t="s">
        <v>16</v>
      </c>
      <c r="N42" s="534"/>
      <c r="O42" s="534"/>
      <c r="P42" s="534"/>
      <c r="Q42" s="534"/>
      <c r="R42" s="534"/>
      <c r="S42" s="534"/>
      <c r="T42" s="534"/>
      <c r="U42" s="533"/>
      <c r="V42" s="534"/>
      <c r="W42" s="634"/>
      <c r="X42" s="554"/>
      <c r="Y42" s="558"/>
      <c r="Z42" s="558" t="str">
        <f t="shared" si="0"/>
        <v>Добавить источник тепловой энергии</v>
      </c>
      <c r="AA42" s="558"/>
      <c r="AB42" s="558"/>
      <c r="AC42" s="558"/>
      <c r="AD42" s="554"/>
      <c r="AE42" s="554"/>
      <c r="AF42" s="554"/>
      <c r="AG42" s="554"/>
      <c r="AH42" s="554"/>
      <c r="AI42" s="554"/>
      <c r="AJ42" s="554"/>
    </row>
    <row r="43" spans="1:36" s="493" customFormat="1" ht="15" customHeight="1">
      <c r="A43" s="1281"/>
      <c r="B43" s="1281"/>
      <c r="C43" s="801"/>
      <c r="D43" s="801"/>
      <c r="E43" s="801"/>
      <c r="F43" s="801"/>
      <c r="G43" s="806"/>
      <c r="H43" s="793"/>
      <c r="I43" s="804"/>
      <c r="J43" s="790"/>
      <c r="K43" s="805"/>
      <c r="L43" s="508"/>
      <c r="M43" s="519" t="s">
        <v>17</v>
      </c>
      <c r="N43" s="534"/>
      <c r="O43" s="534"/>
      <c r="P43" s="534"/>
      <c r="Q43" s="534"/>
      <c r="R43" s="534"/>
      <c r="S43" s="534"/>
      <c r="T43" s="534"/>
      <c r="U43" s="533"/>
      <c r="V43" s="534"/>
      <c r="W43" s="634"/>
      <c r="X43" s="554"/>
      <c r="Y43" s="558"/>
      <c r="Z43" s="558" t="str">
        <f t="shared" si="0"/>
        <v>Добавить наименование системы теплоснабжения</v>
      </c>
      <c r="AA43" s="558"/>
      <c r="AB43" s="558"/>
      <c r="AC43" s="558"/>
      <c r="AD43" s="554"/>
      <c r="AE43" s="554"/>
      <c r="AF43" s="554"/>
      <c r="AG43" s="554"/>
      <c r="AH43" s="554"/>
      <c r="AI43" s="554"/>
      <c r="AJ43" s="554"/>
    </row>
    <row r="44" spans="1:36" s="493" customFormat="1" ht="15" customHeight="1">
      <c r="A44" s="1281"/>
      <c r="B44" s="801"/>
      <c r="C44" s="801"/>
      <c r="D44" s="801"/>
      <c r="E44" s="801"/>
      <c r="F44" s="801"/>
      <c r="G44" s="806"/>
      <c r="H44" s="793"/>
      <c r="I44" s="793"/>
      <c r="J44" s="790"/>
      <c r="K44" s="800"/>
      <c r="L44" s="508"/>
      <c r="M44" s="528" t="s">
        <v>18</v>
      </c>
      <c r="N44" s="534"/>
      <c r="O44" s="534"/>
      <c r="P44" s="534"/>
      <c r="Q44" s="534"/>
      <c r="R44" s="534"/>
      <c r="S44" s="534"/>
      <c r="T44" s="534"/>
      <c r="U44" s="533"/>
      <c r="V44" s="534"/>
      <c r="W44" s="634"/>
      <c r="X44" s="554"/>
      <c r="Y44" s="558"/>
      <c r="Z44" s="558" t="str">
        <f t="shared" si="0"/>
        <v>Добавить территорию действия тарифа</v>
      </c>
      <c r="AA44" s="558"/>
      <c r="AB44" s="558"/>
      <c r="AC44" s="558"/>
      <c r="AD44" s="554"/>
      <c r="AE44" s="554"/>
      <c r="AF44" s="554"/>
      <c r="AG44" s="554"/>
      <c r="AH44" s="554"/>
      <c r="AI44" s="554"/>
      <c r="AJ44" s="554"/>
    </row>
    <row r="45" spans="1:36" s="492" customFormat="1" ht="15" customHeight="1">
      <c r="A45" s="789"/>
      <c r="B45" s="789"/>
      <c r="C45" s="789"/>
      <c r="D45" s="789"/>
      <c r="E45" s="789"/>
      <c r="F45" s="789"/>
      <c r="G45" s="789"/>
      <c r="H45" s="789"/>
      <c r="I45" s="789"/>
      <c r="J45" s="789"/>
      <c r="K45" s="789"/>
      <c r="L45" s="462"/>
      <c r="M45" s="535" t="s">
        <v>308</v>
      </c>
      <c r="N45" s="534"/>
      <c r="O45" s="534"/>
      <c r="P45" s="534"/>
      <c r="Q45" s="534"/>
      <c r="R45" s="534"/>
      <c r="S45" s="534"/>
      <c r="T45" s="534"/>
      <c r="U45" s="533"/>
      <c r="V45" s="534"/>
      <c r="W45" s="634"/>
      <c r="X45" s="556"/>
      <c r="Y45" s="556"/>
      <c r="Z45" s="556"/>
      <c r="AA45" s="556"/>
      <c r="AB45" s="556"/>
      <c r="AC45" s="556"/>
      <c r="AD45" s="556"/>
      <c r="AE45" s="556"/>
      <c r="AF45" s="556"/>
      <c r="AG45" s="556"/>
      <c r="AH45" s="556"/>
    </row>
    <row r="46" spans="1:36" ht="18.75" customHeight="1">
      <c r="X46" s="196"/>
      <c r="Y46" s="196"/>
      <c r="Z46" s="196"/>
      <c r="AA46" s="196"/>
      <c r="AB46" s="196"/>
      <c r="AC46" s="196"/>
      <c r="AD46" s="196"/>
      <c r="AE46" s="196"/>
      <c r="AF46" s="196"/>
      <c r="AG46" s="196"/>
      <c r="AH46" s="196"/>
      <c r="AI46" s="196"/>
      <c r="AJ46" s="196"/>
    </row>
    <row r="47" spans="1:36" s="34" customFormat="1" ht="17.100000000000001" customHeight="1">
      <c r="A47" s="34" t="s">
        <v>12</v>
      </c>
      <c r="C47" s="34" t="s">
        <v>48</v>
      </c>
      <c r="U47" s="151"/>
      <c r="X47" s="209"/>
      <c r="Y47" s="209"/>
      <c r="Z47" s="209"/>
      <c r="AA47" s="209"/>
      <c r="AB47" s="209"/>
      <c r="AC47" s="209"/>
      <c r="AD47" s="209"/>
      <c r="AE47" s="209"/>
      <c r="AF47" s="209"/>
      <c r="AG47" s="209"/>
      <c r="AH47" s="209"/>
      <c r="AI47" s="209"/>
      <c r="AJ47" s="209"/>
    </row>
    <row r="48" spans="1:36" ht="17.100000000000001" customHeight="1">
      <c r="L48" s="439"/>
      <c r="M48" s="439"/>
      <c r="N48" s="439"/>
      <c r="O48" s="439"/>
      <c r="P48" s="439"/>
      <c r="Q48" s="439"/>
      <c r="R48" s="439"/>
      <c r="S48" s="439"/>
      <c r="T48" s="439"/>
      <c r="U48" s="439"/>
      <c r="V48" s="439"/>
      <c r="W48" s="439"/>
      <c r="X48" s="196"/>
      <c r="Y48" s="196"/>
      <c r="Z48" s="196"/>
      <c r="AA48" s="196"/>
      <c r="AB48" s="196"/>
      <c r="AC48" s="196"/>
      <c r="AD48" s="196"/>
      <c r="AE48" s="196"/>
      <c r="AF48" s="196"/>
      <c r="AG48" s="196"/>
      <c r="AH48" s="196"/>
      <c r="AI48" s="196"/>
      <c r="AJ48" s="196"/>
    </row>
    <row r="49" spans="1:36" s="493" customFormat="1" ht="22.5">
      <c r="A49" s="1281">
        <v>1</v>
      </c>
      <c r="B49" s="813"/>
      <c r="C49" s="813"/>
      <c r="D49" s="813"/>
      <c r="E49" s="814"/>
      <c r="F49" s="815"/>
      <c r="G49" s="815"/>
      <c r="H49" s="815"/>
      <c r="I49" s="816"/>
      <c r="J49" s="811"/>
      <c r="K49" s="818"/>
      <c r="L49" s="562">
        <f>mergeValue(A49)</f>
        <v>1</v>
      </c>
      <c r="M49" s="610" t="s">
        <v>19</v>
      </c>
      <c r="N49" s="615"/>
      <c r="O49" s="1377"/>
      <c r="P49" s="1378"/>
      <c r="Q49" s="1378"/>
      <c r="R49" s="1378"/>
      <c r="S49" s="1378"/>
      <c r="T49" s="1378"/>
      <c r="U49" s="1378"/>
      <c r="V49" s="1379"/>
      <c r="W49" s="1129" t="s">
        <v>718</v>
      </c>
      <c r="X49" s="554"/>
      <c r="Y49" s="558"/>
      <c r="Z49" s="558" t="str">
        <f t="shared" ref="Z49:Z62" si="1">IF(M49="","",M49 )</f>
        <v>Наименование тарифа</v>
      </c>
      <c r="AA49" s="558"/>
      <c r="AB49" s="558"/>
      <c r="AC49" s="558"/>
      <c r="AD49" s="554"/>
      <c r="AE49" s="554"/>
      <c r="AF49" s="554"/>
      <c r="AG49" s="554"/>
      <c r="AH49" s="554"/>
      <c r="AI49" s="554"/>
      <c r="AJ49" s="554"/>
    </row>
    <row r="50" spans="1:36" s="493" customFormat="1" ht="22.5">
      <c r="A50" s="1281"/>
      <c r="B50" s="1281">
        <v>1</v>
      </c>
      <c r="C50" s="813"/>
      <c r="D50" s="813"/>
      <c r="E50" s="815"/>
      <c r="F50" s="815"/>
      <c r="G50" s="815"/>
      <c r="H50" s="815"/>
      <c r="I50" s="810"/>
      <c r="J50" s="809"/>
      <c r="K50" s="812"/>
      <c r="L50" s="562" t="str">
        <f>mergeValue(A50) &amp;"."&amp; mergeValue(B50)</f>
        <v>1.1</v>
      </c>
      <c r="M50" s="516" t="s">
        <v>15</v>
      </c>
      <c r="N50" s="615"/>
      <c r="O50" s="1377"/>
      <c r="P50" s="1378"/>
      <c r="Q50" s="1378"/>
      <c r="R50" s="1378"/>
      <c r="S50" s="1378"/>
      <c r="T50" s="1378"/>
      <c r="U50" s="1378"/>
      <c r="V50" s="1379"/>
      <c r="W50" s="1129" t="s">
        <v>459</v>
      </c>
      <c r="X50" s="554"/>
      <c r="Y50" s="558"/>
      <c r="Z50" s="558" t="str">
        <f t="shared" si="1"/>
        <v>Территория действия тарифа</v>
      </c>
      <c r="AA50" s="558"/>
      <c r="AB50" s="558"/>
      <c r="AC50" s="558"/>
      <c r="AD50" s="554"/>
      <c r="AE50" s="554"/>
      <c r="AF50" s="554"/>
      <c r="AG50" s="554"/>
      <c r="AH50" s="554"/>
      <c r="AI50" s="554"/>
      <c r="AJ50" s="554"/>
    </row>
    <row r="51" spans="1:36" s="493" customFormat="1" ht="22.5">
      <c r="A51" s="1281"/>
      <c r="B51" s="1281"/>
      <c r="C51" s="1281">
        <v>1</v>
      </c>
      <c r="D51" s="813"/>
      <c r="E51" s="815"/>
      <c r="F51" s="815"/>
      <c r="G51" s="815"/>
      <c r="H51" s="815"/>
      <c r="I51" s="817"/>
      <c r="J51" s="809"/>
      <c r="K51" s="812"/>
      <c r="L51" s="562" t="str">
        <f>mergeValue(A51) &amp;"."&amp; mergeValue(B51)&amp;"."&amp; mergeValue(C51)</f>
        <v>1.1.1</v>
      </c>
      <c r="M51" s="517" t="s">
        <v>7</v>
      </c>
      <c r="N51" s="615"/>
      <c r="O51" s="1377"/>
      <c r="P51" s="1378"/>
      <c r="Q51" s="1378"/>
      <c r="R51" s="1378"/>
      <c r="S51" s="1378"/>
      <c r="T51" s="1378"/>
      <c r="U51" s="1378"/>
      <c r="V51" s="1379"/>
      <c r="W51" s="1129" t="s">
        <v>600</v>
      </c>
      <c r="X51" s="554"/>
      <c r="Y51" s="558"/>
      <c r="Z51" s="558" t="str">
        <f t="shared" si="1"/>
        <v xml:space="preserve">Наименование системы теплоснабжения </v>
      </c>
      <c r="AA51" s="558"/>
      <c r="AB51" s="558"/>
      <c r="AC51" s="558"/>
      <c r="AD51" s="554"/>
      <c r="AE51" s="554"/>
      <c r="AF51" s="554"/>
      <c r="AG51" s="554"/>
      <c r="AH51" s="554"/>
      <c r="AI51" s="554"/>
      <c r="AJ51" s="554"/>
    </row>
    <row r="52" spans="1:36" s="493" customFormat="1" ht="22.5">
      <c r="A52" s="1281"/>
      <c r="B52" s="1281"/>
      <c r="C52" s="1281"/>
      <c r="D52" s="1281">
        <v>1</v>
      </c>
      <c r="E52" s="815"/>
      <c r="F52" s="815"/>
      <c r="G52" s="815"/>
      <c r="H52" s="815"/>
      <c r="I52" s="817"/>
      <c r="J52" s="809"/>
      <c r="K52" s="812"/>
      <c r="L52" s="562" t="str">
        <f>mergeValue(A52) &amp;"."&amp; mergeValue(B52)&amp;"."&amp; mergeValue(C52)&amp;"."&amp; mergeValue(D52)</f>
        <v>1.1.1.1</v>
      </c>
      <c r="M52" s="518" t="s">
        <v>21</v>
      </c>
      <c r="N52" s="615"/>
      <c r="O52" s="1377"/>
      <c r="P52" s="1378"/>
      <c r="Q52" s="1378"/>
      <c r="R52" s="1378"/>
      <c r="S52" s="1378"/>
      <c r="T52" s="1378"/>
      <c r="U52" s="1378"/>
      <c r="V52" s="1379"/>
      <c r="W52" s="1129" t="s">
        <v>601</v>
      </c>
      <c r="X52" s="554"/>
      <c r="Y52" s="558"/>
      <c r="Z52" s="558" t="str">
        <f t="shared" si="1"/>
        <v xml:space="preserve">Источник тепловой энергии  </v>
      </c>
      <c r="AA52" s="558"/>
      <c r="AB52" s="558"/>
      <c r="AC52" s="558"/>
      <c r="AD52" s="554"/>
      <c r="AE52" s="554"/>
      <c r="AF52" s="554"/>
      <c r="AG52" s="554"/>
      <c r="AH52" s="554"/>
      <c r="AI52" s="554"/>
      <c r="AJ52" s="554"/>
    </row>
    <row r="53" spans="1:36" s="493" customFormat="1" ht="78.75">
      <c r="A53" s="1281"/>
      <c r="B53" s="1281"/>
      <c r="C53" s="1281"/>
      <c r="D53" s="1281"/>
      <c r="E53" s="1281">
        <v>1</v>
      </c>
      <c r="F53" s="815"/>
      <c r="G53" s="815"/>
      <c r="H53" s="813">
        <v>1</v>
      </c>
      <c r="I53" s="1281">
        <v>1</v>
      </c>
      <c r="J53" s="815"/>
      <c r="K53" s="820"/>
      <c r="L53" s="562" t="str">
        <f>mergeValue(A53) &amp;"."&amp; mergeValue(B53)&amp;"."&amp; mergeValue(C53)&amp;"."&amp; mergeValue(D53)&amp;"."&amp; mergeValue(E53)</f>
        <v>1.1.1.1.1</v>
      </c>
      <c r="M53" s="524" t="s">
        <v>8</v>
      </c>
      <c r="N53" s="615"/>
      <c r="O53" s="1284"/>
      <c r="P53" s="1285"/>
      <c r="Q53" s="1285"/>
      <c r="R53" s="1285"/>
      <c r="S53" s="1285"/>
      <c r="T53" s="1285"/>
      <c r="U53" s="1285"/>
      <c r="V53" s="1286"/>
      <c r="W53" s="1129" t="s">
        <v>719</v>
      </c>
      <c r="X53" s="554"/>
      <c r="Y53" s="558"/>
      <c r="Z53" s="558" t="str">
        <f t="shared" si="1"/>
        <v>Схема подключения теплопотребляющей установки к коллектору источника тепловой энергии</v>
      </c>
      <c r="AA53" s="558"/>
      <c r="AB53" s="558"/>
      <c r="AC53" s="558"/>
      <c r="AD53" s="554"/>
      <c r="AE53" s="554"/>
      <c r="AF53" s="554"/>
      <c r="AG53" s="554"/>
      <c r="AH53" s="554"/>
      <c r="AI53" s="554"/>
      <c r="AJ53" s="554"/>
    </row>
    <row r="54" spans="1:36" s="493" customFormat="1" ht="45">
      <c r="A54" s="1281"/>
      <c r="B54" s="1281"/>
      <c r="C54" s="1281"/>
      <c r="D54" s="1281"/>
      <c r="E54" s="1281"/>
      <c r="F54" s="1281">
        <v>1</v>
      </c>
      <c r="G54" s="813"/>
      <c r="H54" s="813"/>
      <c r="I54" s="1281"/>
      <c r="J54" s="1281">
        <v>1</v>
      </c>
      <c r="K54" s="821"/>
      <c r="L54" s="562" t="str">
        <f>mergeValue(A54) &amp;"."&amp; mergeValue(B54)&amp;"."&amp; mergeValue(C54)&amp;"."&amp; mergeValue(D54)&amp;"."&amp; mergeValue(E54)&amp;"."&amp; mergeValue(F54)</f>
        <v>1.1.1.1.1.1</v>
      </c>
      <c r="M54" s="525" t="s">
        <v>9</v>
      </c>
      <c r="N54" s="615"/>
      <c r="O54" s="1284"/>
      <c r="P54" s="1285"/>
      <c r="Q54" s="1285"/>
      <c r="R54" s="1285"/>
      <c r="S54" s="1285"/>
      <c r="T54" s="1285"/>
      <c r="U54" s="1285"/>
      <c r="V54" s="1286"/>
      <c r="W54" s="1129" t="s">
        <v>720</v>
      </c>
      <c r="X54" s="554"/>
      <c r="Y54" s="558"/>
      <c r="Z54" s="558" t="str">
        <f t="shared" si="1"/>
        <v>Группа потребителей</v>
      </c>
      <c r="AA54" s="558"/>
      <c r="AB54" s="558"/>
      <c r="AC54" s="558"/>
      <c r="AD54" s="554"/>
      <c r="AE54" s="554"/>
      <c r="AF54" s="554"/>
      <c r="AG54" s="554"/>
      <c r="AH54" s="554"/>
      <c r="AI54" s="554"/>
      <c r="AJ54" s="554"/>
    </row>
    <row r="55" spans="1:36" s="493" customFormat="1" ht="122.1" customHeight="1">
      <c r="A55" s="1281"/>
      <c r="B55" s="1281"/>
      <c r="C55" s="1281"/>
      <c r="D55" s="1281"/>
      <c r="E55" s="1281"/>
      <c r="F55" s="1281"/>
      <c r="G55" s="813">
        <v>1</v>
      </c>
      <c r="H55" s="813"/>
      <c r="I55" s="1281"/>
      <c r="J55" s="1281"/>
      <c r="K55" s="821">
        <v>1</v>
      </c>
      <c r="L55" s="562" t="str">
        <f>mergeValue(A55) &amp;"."&amp; mergeValue(B55)&amp;"."&amp; mergeValue(C55)&amp;"."&amp; mergeValue(D55)&amp;"."&amp; mergeValue(E55)&amp;"."&amp; mergeValue(F55)&amp;"."&amp; mergeValue(G55)</f>
        <v>1.1.1.1.1.1.1</v>
      </c>
      <c r="M55" s="1016"/>
      <c r="N55" s="615"/>
      <c r="O55" s="532"/>
      <c r="P55" s="532"/>
      <c r="Q55" s="1040"/>
      <c r="R55" s="1288"/>
      <c r="S55" s="1289" t="s">
        <v>83</v>
      </c>
      <c r="T55" s="1288"/>
      <c r="U55" s="1289" t="s">
        <v>83</v>
      </c>
      <c r="V55" s="532"/>
      <c r="W55" s="1299" t="s">
        <v>721</v>
      </c>
      <c r="X55" s="554" t="str">
        <f>strCheckDate(O56:V56)</f>
        <v/>
      </c>
      <c r="Y55" s="558"/>
      <c r="Z55" s="558" t="str">
        <f t="shared" si="1"/>
        <v/>
      </c>
      <c r="AA55" s="558"/>
      <c r="AB55" s="558"/>
      <c r="AC55" s="558"/>
      <c r="AD55" s="554"/>
      <c r="AE55" s="554"/>
      <c r="AF55" s="554"/>
      <c r="AG55" s="554"/>
      <c r="AH55" s="554"/>
      <c r="AI55" s="554"/>
      <c r="AJ55" s="554"/>
    </row>
    <row r="56" spans="1:36" s="493" customFormat="1" ht="14.25" hidden="1" customHeight="1">
      <c r="A56" s="1281"/>
      <c r="B56" s="1281"/>
      <c r="C56" s="1281"/>
      <c r="D56" s="1281"/>
      <c r="E56" s="1281"/>
      <c r="F56" s="1281"/>
      <c r="G56" s="813"/>
      <c r="H56" s="813"/>
      <c r="I56" s="1281"/>
      <c r="J56" s="1281"/>
      <c r="K56" s="821"/>
      <c r="L56" s="569"/>
      <c r="M56" s="615"/>
      <c r="N56" s="615"/>
      <c r="O56" s="532"/>
      <c r="P56" s="532"/>
      <c r="Q56" s="553" t="str">
        <f>R55 &amp; "-" &amp; T55</f>
        <v>-</v>
      </c>
      <c r="R56" s="1288"/>
      <c r="S56" s="1289"/>
      <c r="T56" s="1288"/>
      <c r="U56" s="1289"/>
      <c r="V56" s="532"/>
      <c r="W56" s="1300"/>
      <c r="X56" s="554"/>
      <c r="Y56" s="558"/>
      <c r="Z56" s="558" t="str">
        <f t="shared" si="1"/>
        <v/>
      </c>
      <c r="AA56" s="558"/>
      <c r="AB56" s="558"/>
      <c r="AC56" s="558"/>
      <c r="AD56" s="554"/>
      <c r="AE56" s="554"/>
      <c r="AF56" s="554"/>
      <c r="AG56" s="554"/>
      <c r="AH56" s="554"/>
      <c r="AI56" s="554"/>
      <c r="AJ56" s="554"/>
    </row>
    <row r="57" spans="1:36" s="493" customFormat="1" ht="15" customHeight="1">
      <c r="A57" s="1281"/>
      <c r="B57" s="1281"/>
      <c r="C57" s="1281"/>
      <c r="D57" s="1281"/>
      <c r="E57" s="1281"/>
      <c r="F57" s="1281"/>
      <c r="G57" s="815"/>
      <c r="H57" s="813"/>
      <c r="I57" s="1281"/>
      <c r="J57" s="1281"/>
      <c r="K57" s="820"/>
      <c r="L57" s="508"/>
      <c r="M57" s="527" t="s">
        <v>24</v>
      </c>
      <c r="N57" s="534"/>
      <c r="O57" s="534"/>
      <c r="P57" s="534"/>
      <c r="Q57" s="534"/>
      <c r="R57" s="534"/>
      <c r="S57" s="534"/>
      <c r="T57" s="534"/>
      <c r="U57" s="534"/>
      <c r="V57" s="530"/>
      <c r="W57" s="1301"/>
      <c r="X57" s="554"/>
      <c r="Y57" s="558"/>
      <c r="Z57" s="558" t="str">
        <f t="shared" si="1"/>
        <v>Добавить вид теплоносителя (параметры теплоносителя)</v>
      </c>
      <c r="AA57" s="558"/>
      <c r="AB57" s="558"/>
      <c r="AC57" s="558"/>
      <c r="AD57" s="554"/>
      <c r="AE57" s="554"/>
      <c r="AF57" s="554"/>
      <c r="AG57" s="554"/>
      <c r="AH57" s="554"/>
      <c r="AI57" s="554"/>
      <c r="AJ57" s="554"/>
    </row>
    <row r="58" spans="1:36" s="493" customFormat="1" ht="15" customHeight="1">
      <c r="A58" s="1281"/>
      <c r="B58" s="1281"/>
      <c r="C58" s="1281"/>
      <c r="D58" s="1281"/>
      <c r="E58" s="1281"/>
      <c r="F58" s="815"/>
      <c r="G58" s="815"/>
      <c r="H58" s="813"/>
      <c r="I58" s="1281"/>
      <c r="J58" s="815"/>
      <c r="K58" s="820"/>
      <c r="L58" s="508"/>
      <c r="M58" s="526" t="s">
        <v>10</v>
      </c>
      <c r="N58" s="534"/>
      <c r="O58" s="534"/>
      <c r="P58" s="534"/>
      <c r="Q58" s="534"/>
      <c r="R58" s="534"/>
      <c r="S58" s="534"/>
      <c r="T58" s="534"/>
      <c r="U58" s="533"/>
      <c r="V58" s="534"/>
      <c r="W58" s="634"/>
      <c r="X58" s="554"/>
      <c r="Y58" s="558"/>
      <c r="Z58" s="558" t="str">
        <f t="shared" si="1"/>
        <v>Добавить группу потребителей</v>
      </c>
      <c r="AA58" s="558"/>
      <c r="AB58" s="558"/>
      <c r="AC58" s="558"/>
      <c r="AD58" s="554"/>
      <c r="AE58" s="554"/>
      <c r="AF58" s="554"/>
      <c r="AG58" s="554"/>
      <c r="AH58" s="554"/>
      <c r="AI58" s="554"/>
      <c r="AJ58" s="554"/>
    </row>
    <row r="59" spans="1:36" s="493" customFormat="1" ht="15" customHeight="1">
      <c r="A59" s="1281"/>
      <c r="B59" s="1281"/>
      <c r="C59" s="1281"/>
      <c r="D59" s="1281"/>
      <c r="E59" s="819"/>
      <c r="F59" s="815"/>
      <c r="G59" s="815"/>
      <c r="H59" s="815"/>
      <c r="I59" s="811"/>
      <c r="J59" s="808"/>
      <c r="K59" s="818"/>
      <c r="L59" s="508"/>
      <c r="M59" s="521" t="s">
        <v>11</v>
      </c>
      <c r="N59" s="534"/>
      <c r="O59" s="534"/>
      <c r="P59" s="534"/>
      <c r="Q59" s="534"/>
      <c r="R59" s="534"/>
      <c r="S59" s="534"/>
      <c r="T59" s="534"/>
      <c r="U59" s="533"/>
      <c r="V59" s="534"/>
      <c r="W59" s="634"/>
      <c r="X59" s="554"/>
      <c r="Y59" s="558"/>
      <c r="Z59" s="558" t="str">
        <f t="shared" si="1"/>
        <v>Добавить схему подключения</v>
      </c>
      <c r="AA59" s="558"/>
      <c r="AB59" s="558"/>
      <c r="AC59" s="558"/>
      <c r="AD59" s="554"/>
      <c r="AE59" s="554"/>
      <c r="AF59" s="554"/>
      <c r="AG59" s="554"/>
      <c r="AH59" s="554"/>
      <c r="AI59" s="554"/>
      <c r="AJ59" s="554"/>
    </row>
    <row r="60" spans="1:36" s="493" customFormat="1" ht="15" customHeight="1">
      <c r="A60" s="1281"/>
      <c r="B60" s="1281"/>
      <c r="C60" s="1281"/>
      <c r="D60" s="819"/>
      <c r="E60" s="819"/>
      <c r="F60" s="815"/>
      <c r="G60" s="815"/>
      <c r="H60" s="815"/>
      <c r="I60" s="811"/>
      <c r="J60" s="808"/>
      <c r="K60" s="818"/>
      <c r="L60" s="508"/>
      <c r="M60" s="520" t="s">
        <v>16</v>
      </c>
      <c r="N60" s="534"/>
      <c r="O60" s="534"/>
      <c r="P60" s="534"/>
      <c r="Q60" s="534"/>
      <c r="R60" s="534"/>
      <c r="S60" s="534"/>
      <c r="T60" s="534"/>
      <c r="U60" s="533"/>
      <c r="V60" s="534"/>
      <c r="W60" s="634"/>
      <c r="X60" s="554"/>
      <c r="Y60" s="558"/>
      <c r="Z60" s="558" t="str">
        <f t="shared" si="1"/>
        <v>Добавить источник тепловой энергии</v>
      </c>
      <c r="AA60" s="558"/>
      <c r="AB60" s="558"/>
      <c r="AC60" s="558"/>
      <c r="AD60" s="554"/>
      <c r="AE60" s="554"/>
      <c r="AF60" s="554"/>
      <c r="AG60" s="554"/>
      <c r="AH60" s="554"/>
      <c r="AI60" s="554"/>
      <c r="AJ60" s="554"/>
    </row>
    <row r="61" spans="1:36" s="493" customFormat="1" ht="15" customHeight="1">
      <c r="A61" s="1281"/>
      <c r="B61" s="1281"/>
      <c r="C61" s="819"/>
      <c r="D61" s="819"/>
      <c r="E61" s="819"/>
      <c r="F61" s="819"/>
      <c r="G61" s="824"/>
      <c r="H61" s="811"/>
      <c r="I61" s="822"/>
      <c r="J61" s="808"/>
      <c r="K61" s="823"/>
      <c r="L61" s="508"/>
      <c r="M61" s="519" t="s">
        <v>17</v>
      </c>
      <c r="N61" s="534"/>
      <c r="O61" s="534"/>
      <c r="P61" s="534"/>
      <c r="Q61" s="534"/>
      <c r="R61" s="534"/>
      <c r="S61" s="534"/>
      <c r="T61" s="534"/>
      <c r="U61" s="533"/>
      <c r="V61" s="534"/>
      <c r="W61" s="634"/>
      <c r="X61" s="554"/>
      <c r="Y61" s="558"/>
      <c r="Z61" s="558" t="str">
        <f t="shared" si="1"/>
        <v>Добавить наименование системы теплоснабжения</v>
      </c>
      <c r="AA61" s="558"/>
      <c r="AB61" s="558"/>
      <c r="AC61" s="558"/>
      <c r="AD61" s="554"/>
      <c r="AE61" s="554"/>
      <c r="AF61" s="554"/>
      <c r="AG61" s="554"/>
      <c r="AH61" s="554"/>
      <c r="AI61" s="554"/>
      <c r="AJ61" s="554"/>
    </row>
    <row r="62" spans="1:36" s="493" customFormat="1" ht="15" customHeight="1">
      <c r="A62" s="1281"/>
      <c r="B62" s="819"/>
      <c r="C62" s="819"/>
      <c r="D62" s="819"/>
      <c r="E62" s="819"/>
      <c r="F62" s="819"/>
      <c r="G62" s="824"/>
      <c r="H62" s="811"/>
      <c r="I62" s="811"/>
      <c r="J62" s="808"/>
      <c r="K62" s="818"/>
      <c r="L62" s="508"/>
      <c r="M62" s="528" t="s">
        <v>18</v>
      </c>
      <c r="N62" s="534"/>
      <c r="O62" s="534"/>
      <c r="P62" s="534"/>
      <c r="Q62" s="534"/>
      <c r="R62" s="534"/>
      <c r="S62" s="534"/>
      <c r="T62" s="534"/>
      <c r="U62" s="533"/>
      <c r="V62" s="534"/>
      <c r="W62" s="634"/>
      <c r="X62" s="554"/>
      <c r="Y62" s="558"/>
      <c r="Z62" s="558" t="str">
        <f t="shared" si="1"/>
        <v>Добавить территорию действия тарифа</v>
      </c>
      <c r="AA62" s="558"/>
      <c r="AB62" s="558"/>
      <c r="AC62" s="558"/>
      <c r="AD62" s="554"/>
      <c r="AE62" s="554"/>
      <c r="AF62" s="554"/>
      <c r="AG62" s="554"/>
      <c r="AH62" s="554"/>
      <c r="AI62" s="554"/>
      <c r="AJ62" s="554"/>
    </row>
    <row r="63" spans="1:36" s="492" customFormat="1" ht="15" customHeight="1">
      <c r="A63" s="807"/>
      <c r="B63" s="807"/>
      <c r="C63" s="807"/>
      <c r="D63" s="807"/>
      <c r="E63" s="807"/>
      <c r="F63" s="807"/>
      <c r="G63" s="807"/>
      <c r="H63" s="807"/>
      <c r="I63" s="807"/>
      <c r="J63" s="807"/>
      <c r="K63" s="807"/>
      <c r="L63" s="462"/>
      <c r="M63" s="535" t="s">
        <v>308</v>
      </c>
      <c r="N63" s="534"/>
      <c r="O63" s="534"/>
      <c r="P63" s="534"/>
      <c r="Q63" s="534"/>
      <c r="R63" s="534"/>
      <c r="S63" s="534"/>
      <c r="T63" s="534"/>
      <c r="U63" s="533"/>
      <c r="V63" s="728"/>
      <c r="W63" s="728"/>
      <c r="X63" s="728"/>
      <c r="Y63" s="728"/>
      <c r="Z63" s="728"/>
      <c r="AA63" s="728"/>
      <c r="AB63" s="727"/>
      <c r="AC63" s="728"/>
      <c r="AD63" s="634"/>
      <c r="AE63" s="556"/>
      <c r="AF63" s="556"/>
      <c r="AG63" s="556"/>
      <c r="AH63" s="556"/>
    </row>
    <row r="64" spans="1:36" ht="18.75" customHeight="1">
      <c r="X64" s="196"/>
      <c r="Y64" s="196"/>
      <c r="Z64" s="196"/>
      <c r="AA64" s="196"/>
      <c r="AB64" s="196"/>
      <c r="AC64" s="196"/>
      <c r="AD64" s="196"/>
      <c r="AE64" s="196"/>
      <c r="AF64" s="196"/>
      <c r="AG64" s="196"/>
      <c r="AH64" s="196"/>
      <c r="AI64" s="196"/>
      <c r="AJ64" s="196"/>
    </row>
    <row r="65" spans="1:36" s="34" customFormat="1" ht="17.100000000000001" customHeight="1">
      <c r="A65" s="34" t="s">
        <v>12</v>
      </c>
      <c r="C65" s="34" t="s">
        <v>49</v>
      </c>
      <c r="V65" s="151"/>
      <c r="X65" s="209"/>
      <c r="Y65" s="209"/>
      <c r="Z65" s="209"/>
      <c r="AA65" s="209"/>
      <c r="AB65" s="209"/>
      <c r="AC65" s="209"/>
      <c r="AD65" s="209"/>
      <c r="AE65" s="209"/>
      <c r="AF65" s="209"/>
      <c r="AG65" s="209"/>
      <c r="AH65" s="209"/>
      <c r="AI65" s="209"/>
      <c r="AJ65" s="209"/>
    </row>
    <row r="66" spans="1:36" ht="17.100000000000001" customHeight="1">
      <c r="L66" s="116"/>
      <c r="M66" s="116"/>
      <c r="N66" s="116"/>
      <c r="O66" s="116"/>
      <c r="P66" s="116"/>
      <c r="Q66" s="116"/>
      <c r="R66" s="116"/>
      <c r="S66" s="116"/>
      <c r="T66" s="116"/>
      <c r="U66" s="116"/>
      <c r="V66" s="116"/>
      <c r="W66" s="116"/>
      <c r="X66" s="196"/>
      <c r="Y66" s="196"/>
      <c r="Z66" s="196"/>
      <c r="AA66" s="196"/>
      <c r="AB66" s="196"/>
      <c r="AC66" s="196"/>
      <c r="AD66" s="196"/>
      <c r="AE66" s="196"/>
      <c r="AF66" s="196"/>
      <c r="AG66" s="196"/>
      <c r="AH66" s="196"/>
      <c r="AI66" s="196"/>
      <c r="AJ66" s="196"/>
    </row>
    <row r="67" spans="1:36" s="493" customFormat="1" ht="22.5">
      <c r="A67" s="1281">
        <v>1</v>
      </c>
      <c r="B67" s="831"/>
      <c r="C67" s="831"/>
      <c r="D67" s="831"/>
      <c r="E67" s="832"/>
      <c r="F67" s="833"/>
      <c r="G67" s="833"/>
      <c r="H67" s="833"/>
      <c r="I67" s="834"/>
      <c r="J67" s="829"/>
      <c r="K67" s="836"/>
      <c r="L67" s="562">
        <f>mergeValue(A67)</f>
        <v>1</v>
      </c>
      <c r="M67" s="610" t="s">
        <v>19</v>
      </c>
      <c r="N67" s="615"/>
      <c r="O67" s="1377"/>
      <c r="P67" s="1378"/>
      <c r="Q67" s="1378"/>
      <c r="R67" s="1378"/>
      <c r="S67" s="1378"/>
      <c r="T67" s="1378"/>
      <c r="U67" s="1378"/>
      <c r="V67" s="1379"/>
      <c r="W67" s="1129" t="s">
        <v>718</v>
      </c>
      <c r="X67" s="554"/>
      <c r="Y67" s="558"/>
      <c r="Z67" s="558" t="str">
        <f t="shared" ref="Z67:Z80" si="2">IF(M67="","",M67 )</f>
        <v>Наименование тарифа</v>
      </c>
      <c r="AA67" s="558"/>
      <c r="AB67" s="558"/>
      <c r="AC67" s="558"/>
      <c r="AD67" s="554"/>
      <c r="AE67" s="554"/>
      <c r="AF67" s="554"/>
      <c r="AG67" s="554"/>
      <c r="AH67" s="554"/>
      <c r="AI67" s="554"/>
      <c r="AJ67" s="554"/>
    </row>
    <row r="68" spans="1:36" s="493" customFormat="1" ht="22.5">
      <c r="A68" s="1281"/>
      <c r="B68" s="1281">
        <v>1</v>
      </c>
      <c r="C68" s="831"/>
      <c r="D68" s="831"/>
      <c r="E68" s="833"/>
      <c r="F68" s="833"/>
      <c r="G68" s="833"/>
      <c r="H68" s="833"/>
      <c r="I68" s="828"/>
      <c r="J68" s="827"/>
      <c r="K68" s="830"/>
      <c r="L68" s="562" t="str">
        <f>mergeValue(A68) &amp;"."&amp; mergeValue(B68)</f>
        <v>1.1</v>
      </c>
      <c r="M68" s="516" t="s">
        <v>15</v>
      </c>
      <c r="N68" s="615"/>
      <c r="O68" s="1377"/>
      <c r="P68" s="1378"/>
      <c r="Q68" s="1378"/>
      <c r="R68" s="1378"/>
      <c r="S68" s="1378"/>
      <c r="T68" s="1378"/>
      <c r="U68" s="1378"/>
      <c r="V68" s="1379"/>
      <c r="W68" s="1129" t="s">
        <v>459</v>
      </c>
      <c r="X68" s="554"/>
      <c r="Y68" s="558"/>
      <c r="Z68" s="558" t="str">
        <f t="shared" si="2"/>
        <v>Территория действия тарифа</v>
      </c>
      <c r="AA68" s="558"/>
      <c r="AB68" s="558"/>
      <c r="AC68" s="558"/>
      <c r="AD68" s="554"/>
      <c r="AE68" s="554"/>
      <c r="AF68" s="554"/>
      <c r="AG68" s="554"/>
      <c r="AH68" s="554"/>
      <c r="AI68" s="554"/>
      <c r="AJ68" s="554"/>
    </row>
    <row r="69" spans="1:36" s="493" customFormat="1" ht="22.5">
      <c r="A69" s="1281"/>
      <c r="B69" s="1281"/>
      <c r="C69" s="1281">
        <v>1</v>
      </c>
      <c r="D69" s="831"/>
      <c r="E69" s="833"/>
      <c r="F69" s="833"/>
      <c r="G69" s="833"/>
      <c r="H69" s="833"/>
      <c r="I69" s="835"/>
      <c r="J69" s="827"/>
      <c r="K69" s="830"/>
      <c r="L69" s="562" t="str">
        <f>mergeValue(A69) &amp;"."&amp; mergeValue(B69)&amp;"."&amp; mergeValue(C69)</f>
        <v>1.1.1</v>
      </c>
      <c r="M69" s="517" t="s">
        <v>7</v>
      </c>
      <c r="N69" s="615"/>
      <c r="O69" s="1377"/>
      <c r="P69" s="1378"/>
      <c r="Q69" s="1378"/>
      <c r="R69" s="1378"/>
      <c r="S69" s="1378"/>
      <c r="T69" s="1378"/>
      <c r="U69" s="1378"/>
      <c r="V69" s="1379"/>
      <c r="W69" s="1129" t="s">
        <v>600</v>
      </c>
      <c r="X69" s="554"/>
      <c r="Y69" s="558"/>
      <c r="Z69" s="558" t="str">
        <f t="shared" si="2"/>
        <v xml:space="preserve">Наименование системы теплоснабжения </v>
      </c>
      <c r="AA69" s="558"/>
      <c r="AB69" s="558"/>
      <c r="AC69" s="558"/>
      <c r="AD69" s="554"/>
      <c r="AE69" s="554"/>
      <c r="AF69" s="554"/>
      <c r="AG69" s="554"/>
      <c r="AH69" s="554"/>
      <c r="AI69" s="554"/>
      <c r="AJ69" s="554"/>
    </row>
    <row r="70" spans="1:36" s="493" customFormat="1" ht="22.5">
      <c r="A70" s="1281"/>
      <c r="B70" s="1281"/>
      <c r="C70" s="1281"/>
      <c r="D70" s="1281">
        <v>1</v>
      </c>
      <c r="E70" s="833"/>
      <c r="F70" s="833"/>
      <c r="G70" s="833"/>
      <c r="H70" s="833"/>
      <c r="I70" s="835"/>
      <c r="J70" s="827"/>
      <c r="K70" s="830"/>
      <c r="L70" s="562" t="str">
        <f>mergeValue(A70) &amp;"."&amp; mergeValue(B70)&amp;"."&amp; mergeValue(C70)&amp;"."&amp; mergeValue(D70)</f>
        <v>1.1.1.1</v>
      </c>
      <c r="M70" s="518" t="s">
        <v>21</v>
      </c>
      <c r="N70" s="615"/>
      <c r="O70" s="1377"/>
      <c r="P70" s="1378"/>
      <c r="Q70" s="1378"/>
      <c r="R70" s="1378"/>
      <c r="S70" s="1378"/>
      <c r="T70" s="1378"/>
      <c r="U70" s="1378"/>
      <c r="V70" s="1379"/>
      <c r="W70" s="1129" t="s">
        <v>601</v>
      </c>
      <c r="X70" s="554"/>
      <c r="Y70" s="558"/>
      <c r="Z70" s="558" t="str">
        <f t="shared" si="2"/>
        <v xml:space="preserve">Источник тепловой энергии  </v>
      </c>
      <c r="AA70" s="558"/>
      <c r="AB70" s="558"/>
      <c r="AC70" s="558"/>
      <c r="AD70" s="554"/>
      <c r="AE70" s="554"/>
      <c r="AF70" s="554"/>
      <c r="AG70" s="554"/>
      <c r="AH70" s="554"/>
      <c r="AI70" s="554"/>
      <c r="AJ70" s="554"/>
    </row>
    <row r="71" spans="1:36" s="493" customFormat="1" ht="78.75">
      <c r="A71" s="1281"/>
      <c r="B71" s="1281"/>
      <c r="C71" s="1281"/>
      <c r="D71" s="1281"/>
      <c r="E71" s="1281">
        <v>1</v>
      </c>
      <c r="F71" s="833"/>
      <c r="G71" s="833"/>
      <c r="H71" s="831">
        <v>1</v>
      </c>
      <c r="I71" s="1281">
        <v>1</v>
      </c>
      <c r="J71" s="833"/>
      <c r="K71" s="838"/>
      <c r="L71" s="562" t="str">
        <f>mergeValue(A71) &amp;"."&amp; mergeValue(B71)&amp;"."&amp; mergeValue(C71)&amp;"."&amp; mergeValue(D71)&amp;"."&amp; mergeValue(E71)</f>
        <v>1.1.1.1.1</v>
      </c>
      <c r="M71" s="524" t="s">
        <v>8</v>
      </c>
      <c r="N71" s="615"/>
      <c r="O71" s="1284"/>
      <c r="P71" s="1285"/>
      <c r="Q71" s="1285"/>
      <c r="R71" s="1285"/>
      <c r="S71" s="1285"/>
      <c r="T71" s="1285"/>
      <c r="U71" s="1285"/>
      <c r="V71" s="1286"/>
      <c r="W71" s="1129" t="s">
        <v>719</v>
      </c>
      <c r="X71" s="554"/>
      <c r="Y71" s="558"/>
      <c r="Z71" s="558" t="str">
        <f t="shared" si="2"/>
        <v>Схема подключения теплопотребляющей установки к коллектору источника тепловой энергии</v>
      </c>
      <c r="AA71" s="558"/>
      <c r="AB71" s="558"/>
      <c r="AC71" s="558"/>
      <c r="AD71" s="554"/>
      <c r="AE71" s="554"/>
      <c r="AF71" s="554"/>
      <c r="AG71" s="554"/>
      <c r="AH71" s="554"/>
      <c r="AI71" s="554"/>
      <c r="AJ71" s="554"/>
    </row>
    <row r="72" spans="1:36" s="493" customFormat="1" ht="45">
      <c r="A72" s="1281"/>
      <c r="B72" s="1281"/>
      <c r="C72" s="1281"/>
      <c r="D72" s="1281"/>
      <c r="E72" s="1281"/>
      <c r="F72" s="1281">
        <v>1</v>
      </c>
      <c r="G72" s="831"/>
      <c r="H72" s="831"/>
      <c r="I72" s="1281"/>
      <c r="J72" s="1281">
        <v>1</v>
      </c>
      <c r="K72" s="839"/>
      <c r="L72" s="562" t="str">
        <f>mergeValue(A72) &amp;"."&amp; mergeValue(B72)&amp;"."&amp; mergeValue(C72)&amp;"."&amp; mergeValue(D72)&amp;"."&amp; mergeValue(E72)&amp;"."&amp; mergeValue(F72)</f>
        <v>1.1.1.1.1.1</v>
      </c>
      <c r="M72" s="525" t="s">
        <v>9</v>
      </c>
      <c r="N72" s="615"/>
      <c r="O72" s="1284"/>
      <c r="P72" s="1285"/>
      <c r="Q72" s="1285"/>
      <c r="R72" s="1285"/>
      <c r="S72" s="1285"/>
      <c r="T72" s="1285"/>
      <c r="U72" s="1285"/>
      <c r="V72" s="1286"/>
      <c r="W72" s="1129" t="s">
        <v>720</v>
      </c>
      <c r="X72" s="554"/>
      <c r="Y72" s="558"/>
      <c r="Z72" s="558" t="str">
        <f t="shared" si="2"/>
        <v>Группа потребителей</v>
      </c>
      <c r="AA72" s="558"/>
      <c r="AB72" s="558"/>
      <c r="AC72" s="558"/>
      <c r="AD72" s="554"/>
      <c r="AE72" s="554"/>
      <c r="AF72" s="554"/>
      <c r="AG72" s="554"/>
      <c r="AH72" s="554"/>
      <c r="AI72" s="554"/>
      <c r="AJ72" s="554"/>
    </row>
    <row r="73" spans="1:36" s="493" customFormat="1" ht="122.1" customHeight="1">
      <c r="A73" s="1281"/>
      <c r="B73" s="1281"/>
      <c r="C73" s="1281"/>
      <c r="D73" s="1281"/>
      <c r="E73" s="1281"/>
      <c r="F73" s="1281"/>
      <c r="G73" s="831">
        <v>1</v>
      </c>
      <c r="H73" s="831"/>
      <c r="I73" s="1281"/>
      <c r="J73" s="1281"/>
      <c r="K73" s="839">
        <v>1</v>
      </c>
      <c r="L73" s="562" t="str">
        <f>mergeValue(A73) &amp;"."&amp; mergeValue(B73)&amp;"."&amp; mergeValue(C73)&amp;"."&amp; mergeValue(D73)&amp;"."&amp; mergeValue(E73)&amp;"."&amp; mergeValue(F73)&amp;"."&amp; mergeValue(G73)</f>
        <v>1.1.1.1.1.1.1</v>
      </c>
      <c r="M73" s="1016"/>
      <c r="N73" s="615"/>
      <c r="O73" s="532"/>
      <c r="P73" s="532"/>
      <c r="Q73" s="1040"/>
      <c r="R73" s="1288"/>
      <c r="S73" s="1289" t="s">
        <v>83</v>
      </c>
      <c r="T73" s="1288"/>
      <c r="U73" s="1289" t="s">
        <v>83</v>
      </c>
      <c r="V73" s="532"/>
      <c r="W73" s="1299" t="s">
        <v>721</v>
      </c>
      <c r="X73" s="554" t="str">
        <f>strCheckDate(O74:V74)</f>
        <v/>
      </c>
      <c r="Y73" s="558"/>
      <c r="Z73" s="558" t="str">
        <f t="shared" si="2"/>
        <v/>
      </c>
      <c r="AA73" s="558"/>
      <c r="AB73" s="558"/>
      <c r="AC73" s="558"/>
      <c r="AD73" s="554"/>
      <c r="AE73" s="554"/>
      <c r="AF73" s="554"/>
      <c r="AG73" s="554"/>
      <c r="AH73" s="554"/>
      <c r="AI73" s="554"/>
      <c r="AJ73" s="554"/>
    </row>
    <row r="74" spans="1:36" s="493" customFormat="1" ht="14.25" hidden="1" customHeight="1">
      <c r="A74" s="1281"/>
      <c r="B74" s="1281"/>
      <c r="C74" s="1281"/>
      <c r="D74" s="1281"/>
      <c r="E74" s="1281"/>
      <c r="F74" s="1281"/>
      <c r="G74" s="831"/>
      <c r="H74" s="831"/>
      <c r="I74" s="1281"/>
      <c r="J74" s="1281"/>
      <c r="K74" s="839"/>
      <c r="L74" s="569"/>
      <c r="M74" s="615"/>
      <c r="N74" s="615"/>
      <c r="O74" s="532"/>
      <c r="P74" s="532"/>
      <c r="Q74" s="553" t="str">
        <f>R73 &amp; "-" &amp; T73</f>
        <v>-</v>
      </c>
      <c r="R74" s="1288"/>
      <c r="S74" s="1289"/>
      <c r="T74" s="1288"/>
      <c r="U74" s="1289"/>
      <c r="V74" s="532"/>
      <c r="W74" s="1300"/>
      <c r="X74" s="554"/>
      <c r="Y74" s="558"/>
      <c r="Z74" s="558" t="str">
        <f t="shared" si="2"/>
        <v/>
      </c>
      <c r="AA74" s="558"/>
      <c r="AB74" s="558"/>
      <c r="AC74" s="558"/>
      <c r="AD74" s="554"/>
      <c r="AE74" s="554"/>
      <c r="AF74" s="554"/>
      <c r="AG74" s="554"/>
      <c r="AH74" s="554"/>
      <c r="AI74" s="554"/>
      <c r="AJ74" s="554"/>
    </row>
    <row r="75" spans="1:36" s="493" customFormat="1" ht="15" customHeight="1">
      <c r="A75" s="1281"/>
      <c r="B75" s="1281"/>
      <c r="C75" s="1281"/>
      <c r="D75" s="1281"/>
      <c r="E75" s="1281"/>
      <c r="F75" s="1281"/>
      <c r="G75" s="833"/>
      <c r="H75" s="831"/>
      <c r="I75" s="1281"/>
      <c r="J75" s="1281"/>
      <c r="K75" s="838"/>
      <c r="L75" s="508"/>
      <c r="M75" s="527" t="s">
        <v>24</v>
      </c>
      <c r="N75" s="534"/>
      <c r="O75" s="534"/>
      <c r="P75" s="534"/>
      <c r="Q75" s="534"/>
      <c r="R75" s="534"/>
      <c r="S75" s="534"/>
      <c r="T75" s="534"/>
      <c r="U75" s="534"/>
      <c r="V75" s="530"/>
      <c r="W75" s="1301"/>
      <c r="X75" s="554"/>
      <c r="Y75" s="558"/>
      <c r="Z75" s="558" t="str">
        <f t="shared" si="2"/>
        <v>Добавить вид теплоносителя (параметры теплоносителя)</v>
      </c>
      <c r="AA75" s="558"/>
      <c r="AB75" s="558"/>
      <c r="AC75" s="558"/>
      <c r="AD75" s="554"/>
      <c r="AE75" s="554"/>
      <c r="AF75" s="554"/>
      <c r="AG75" s="554"/>
      <c r="AH75" s="554"/>
      <c r="AI75" s="554"/>
      <c r="AJ75" s="554"/>
    </row>
    <row r="76" spans="1:36" s="493" customFormat="1" ht="15" customHeight="1">
      <c r="A76" s="1281"/>
      <c r="B76" s="1281"/>
      <c r="C76" s="1281"/>
      <c r="D76" s="1281"/>
      <c r="E76" s="1281"/>
      <c r="F76" s="833"/>
      <c r="G76" s="833"/>
      <c r="H76" s="831"/>
      <c r="I76" s="1281"/>
      <c r="J76" s="833"/>
      <c r="K76" s="838"/>
      <c r="L76" s="508"/>
      <c r="M76" s="526" t="s">
        <v>10</v>
      </c>
      <c r="N76" s="534"/>
      <c r="O76" s="534"/>
      <c r="P76" s="534"/>
      <c r="Q76" s="534"/>
      <c r="R76" s="534"/>
      <c r="S76" s="534"/>
      <c r="T76" s="534"/>
      <c r="U76" s="533"/>
      <c r="V76" s="534"/>
      <c r="W76" s="634"/>
      <c r="X76" s="554"/>
      <c r="Y76" s="558"/>
      <c r="Z76" s="558" t="str">
        <f t="shared" si="2"/>
        <v>Добавить группу потребителей</v>
      </c>
      <c r="AA76" s="558"/>
      <c r="AB76" s="558"/>
      <c r="AC76" s="558"/>
      <c r="AD76" s="554"/>
      <c r="AE76" s="554"/>
      <c r="AF76" s="554"/>
      <c r="AG76" s="554"/>
      <c r="AH76" s="554"/>
      <c r="AI76" s="554"/>
      <c r="AJ76" s="554"/>
    </row>
    <row r="77" spans="1:36" s="493" customFormat="1" ht="15" customHeight="1">
      <c r="A77" s="1281"/>
      <c r="B77" s="1281"/>
      <c r="C77" s="1281"/>
      <c r="D77" s="1281"/>
      <c r="E77" s="837"/>
      <c r="F77" s="833"/>
      <c r="G77" s="833"/>
      <c r="H77" s="833"/>
      <c r="I77" s="829"/>
      <c r="J77" s="826"/>
      <c r="K77" s="836"/>
      <c r="L77" s="508"/>
      <c r="M77" s="521" t="s">
        <v>11</v>
      </c>
      <c r="N77" s="534"/>
      <c r="O77" s="534"/>
      <c r="P77" s="534"/>
      <c r="Q77" s="534"/>
      <c r="R77" s="534"/>
      <c r="S77" s="534"/>
      <c r="T77" s="534"/>
      <c r="U77" s="533"/>
      <c r="V77" s="534"/>
      <c r="W77" s="634"/>
      <c r="X77" s="554"/>
      <c r="Y77" s="558"/>
      <c r="Z77" s="558" t="str">
        <f t="shared" si="2"/>
        <v>Добавить схему подключения</v>
      </c>
      <c r="AA77" s="558"/>
      <c r="AB77" s="558"/>
      <c r="AC77" s="558"/>
      <c r="AD77" s="554"/>
      <c r="AE77" s="554"/>
      <c r="AF77" s="554"/>
      <c r="AG77" s="554"/>
      <c r="AH77" s="554"/>
      <c r="AI77" s="554"/>
      <c r="AJ77" s="554"/>
    </row>
    <row r="78" spans="1:36" s="493" customFormat="1" ht="15" customHeight="1">
      <c r="A78" s="1281"/>
      <c r="B78" s="1281"/>
      <c r="C78" s="1281"/>
      <c r="D78" s="837"/>
      <c r="E78" s="837"/>
      <c r="F78" s="833"/>
      <c r="G78" s="833"/>
      <c r="H78" s="833"/>
      <c r="I78" s="829"/>
      <c r="J78" s="826"/>
      <c r="K78" s="836"/>
      <c r="L78" s="508"/>
      <c r="M78" s="520" t="s">
        <v>16</v>
      </c>
      <c r="N78" s="534"/>
      <c r="O78" s="534"/>
      <c r="P78" s="534"/>
      <c r="Q78" s="534"/>
      <c r="R78" s="534"/>
      <c r="S78" s="534"/>
      <c r="T78" s="534"/>
      <c r="U78" s="533"/>
      <c r="V78" s="534"/>
      <c r="W78" s="634"/>
      <c r="X78" s="554"/>
      <c r="Y78" s="558"/>
      <c r="Z78" s="558" t="str">
        <f t="shared" si="2"/>
        <v>Добавить источник тепловой энергии</v>
      </c>
      <c r="AA78" s="558"/>
      <c r="AB78" s="558"/>
      <c r="AC78" s="558"/>
      <c r="AD78" s="554"/>
      <c r="AE78" s="554"/>
      <c r="AF78" s="554"/>
      <c r="AG78" s="554"/>
      <c r="AH78" s="554"/>
      <c r="AI78" s="554"/>
      <c r="AJ78" s="554"/>
    </row>
    <row r="79" spans="1:36" s="493" customFormat="1" ht="15" customHeight="1">
      <c r="A79" s="1281"/>
      <c r="B79" s="1281"/>
      <c r="C79" s="837"/>
      <c r="D79" s="837"/>
      <c r="E79" s="837"/>
      <c r="F79" s="837"/>
      <c r="G79" s="842"/>
      <c r="H79" s="829"/>
      <c r="I79" s="840"/>
      <c r="J79" s="826"/>
      <c r="K79" s="841"/>
      <c r="L79" s="508"/>
      <c r="M79" s="519" t="s">
        <v>17</v>
      </c>
      <c r="N79" s="534"/>
      <c r="O79" s="534"/>
      <c r="P79" s="534"/>
      <c r="Q79" s="534"/>
      <c r="R79" s="534"/>
      <c r="S79" s="534"/>
      <c r="T79" s="534"/>
      <c r="U79" s="533"/>
      <c r="V79" s="534"/>
      <c r="W79" s="634"/>
      <c r="X79" s="554"/>
      <c r="Y79" s="558"/>
      <c r="Z79" s="558" t="str">
        <f t="shared" si="2"/>
        <v>Добавить наименование системы теплоснабжения</v>
      </c>
      <c r="AA79" s="558"/>
      <c r="AB79" s="558"/>
      <c r="AC79" s="558"/>
      <c r="AD79" s="554"/>
      <c r="AE79" s="554"/>
      <c r="AF79" s="554"/>
      <c r="AG79" s="554"/>
      <c r="AH79" s="554"/>
      <c r="AI79" s="554"/>
      <c r="AJ79" s="554"/>
    </row>
    <row r="80" spans="1:36" s="493" customFormat="1" ht="15" customHeight="1">
      <c r="A80" s="1281"/>
      <c r="B80" s="837"/>
      <c r="C80" s="837"/>
      <c r="D80" s="837"/>
      <c r="E80" s="837"/>
      <c r="F80" s="837"/>
      <c r="G80" s="842"/>
      <c r="H80" s="829"/>
      <c r="I80" s="829"/>
      <c r="J80" s="826"/>
      <c r="K80" s="836"/>
      <c r="L80" s="508"/>
      <c r="M80" s="528" t="s">
        <v>18</v>
      </c>
      <c r="N80" s="534"/>
      <c r="O80" s="534"/>
      <c r="P80" s="534"/>
      <c r="Q80" s="534"/>
      <c r="R80" s="534"/>
      <c r="S80" s="534"/>
      <c r="T80" s="534"/>
      <c r="U80" s="533"/>
      <c r="V80" s="534"/>
      <c r="W80" s="634"/>
      <c r="X80" s="554"/>
      <c r="Y80" s="558"/>
      <c r="Z80" s="558" t="str">
        <f t="shared" si="2"/>
        <v>Добавить территорию действия тарифа</v>
      </c>
      <c r="AA80" s="558"/>
      <c r="AB80" s="558"/>
      <c r="AC80" s="558"/>
      <c r="AD80" s="554"/>
      <c r="AE80" s="554"/>
      <c r="AF80" s="554"/>
      <c r="AG80" s="554"/>
      <c r="AH80" s="554"/>
      <c r="AI80" s="554"/>
      <c r="AJ80" s="554"/>
    </row>
    <row r="81" spans="1:36" s="492" customFormat="1" ht="15" customHeight="1">
      <c r="A81" s="825"/>
      <c r="B81" s="825"/>
      <c r="C81" s="825"/>
      <c r="D81" s="825"/>
      <c r="E81" s="825"/>
      <c r="F81" s="825"/>
      <c r="G81" s="825"/>
      <c r="H81" s="825"/>
      <c r="I81" s="825"/>
      <c r="J81" s="825"/>
      <c r="K81" s="825"/>
      <c r="L81" s="462"/>
      <c r="M81" s="535" t="s">
        <v>308</v>
      </c>
      <c r="N81" s="534"/>
      <c r="O81" s="534"/>
      <c r="P81" s="534"/>
      <c r="Q81" s="534"/>
      <c r="R81" s="534"/>
      <c r="S81" s="534"/>
      <c r="T81" s="534"/>
      <c r="U81" s="533"/>
      <c r="V81" s="728"/>
      <c r="W81" s="728"/>
      <c r="X81" s="728"/>
      <c r="Y81" s="728"/>
      <c r="Z81" s="728"/>
      <c r="AA81" s="728"/>
      <c r="AB81" s="727"/>
      <c r="AC81" s="728"/>
      <c r="AD81" s="634"/>
      <c r="AE81" s="556"/>
      <c r="AF81" s="556"/>
      <c r="AG81" s="556"/>
      <c r="AH81" s="556"/>
    </row>
    <row r="82" spans="1:36" ht="18.75" customHeight="1">
      <c r="X82" s="196"/>
      <c r="Y82" s="196"/>
      <c r="Z82" s="196"/>
      <c r="AA82" s="196"/>
      <c r="AB82" s="196"/>
      <c r="AC82" s="196"/>
      <c r="AD82" s="196"/>
      <c r="AE82" s="196"/>
      <c r="AF82" s="196"/>
      <c r="AG82" s="196"/>
      <c r="AH82" s="196"/>
      <c r="AI82" s="196"/>
      <c r="AJ82" s="196"/>
    </row>
    <row r="83" spans="1:36" s="34" customFormat="1" ht="17.100000000000001" customHeight="1">
      <c r="A83" s="34" t="s">
        <v>12</v>
      </c>
      <c r="C83" s="34" t="s">
        <v>50</v>
      </c>
      <c r="V83" s="151"/>
      <c r="X83" s="209"/>
      <c r="Y83" s="209"/>
      <c r="Z83" s="209"/>
      <c r="AA83" s="209"/>
      <c r="AB83" s="209"/>
      <c r="AC83" s="209"/>
      <c r="AD83" s="209"/>
      <c r="AE83" s="209"/>
      <c r="AF83" s="209"/>
      <c r="AG83" s="209"/>
      <c r="AH83" s="209"/>
      <c r="AI83" s="209"/>
      <c r="AJ83" s="209"/>
    </row>
    <row r="84" spans="1:36" ht="17.100000000000001" customHeight="1">
      <c r="L84" s="116"/>
      <c r="M84" s="116"/>
      <c r="N84" s="116"/>
      <c r="O84" s="116"/>
      <c r="P84" s="116"/>
      <c r="Q84" s="116"/>
      <c r="R84" s="116"/>
      <c r="S84" s="116"/>
      <c r="T84" s="116"/>
      <c r="U84" s="116"/>
      <c r="V84" s="116"/>
      <c r="W84" s="116"/>
      <c r="X84" s="196"/>
      <c r="Y84" s="196"/>
      <c r="Z84" s="196"/>
      <c r="AA84" s="196"/>
      <c r="AB84" s="196"/>
      <c r="AC84" s="196"/>
      <c r="AD84" s="196"/>
      <c r="AE84" s="196"/>
      <c r="AF84" s="196"/>
      <c r="AG84" s="196"/>
      <c r="AH84" s="196"/>
      <c r="AI84" s="196"/>
      <c r="AJ84" s="196"/>
    </row>
    <row r="85" spans="1:36" s="493" customFormat="1" ht="22.5">
      <c r="A85" s="1281">
        <v>1</v>
      </c>
      <c r="B85" s="867"/>
      <c r="C85" s="867"/>
      <c r="D85" s="867"/>
      <c r="E85" s="868"/>
      <c r="F85" s="869"/>
      <c r="G85" s="867"/>
      <c r="H85" s="867"/>
      <c r="I85" s="870"/>
      <c r="J85" s="865"/>
      <c r="K85" s="874">
        <v>1</v>
      </c>
      <c r="L85" s="562">
        <f>mergeValue(A85)</f>
        <v>1</v>
      </c>
      <c r="M85" s="610" t="s">
        <v>19</v>
      </c>
      <c r="N85" s="549"/>
      <c r="O85" s="1380"/>
      <c r="P85" s="1381"/>
      <c r="Q85" s="1381"/>
      <c r="R85" s="1381"/>
      <c r="S85" s="1381"/>
      <c r="T85" s="1381"/>
      <c r="U85" s="1381"/>
      <c r="V85" s="1382"/>
      <c r="W85" s="1129" t="s">
        <v>718</v>
      </c>
      <c r="X85" s="554"/>
      <c r="Y85" s="554"/>
      <c r="Z85" s="554"/>
      <c r="AA85" s="554"/>
      <c r="AB85" s="554"/>
      <c r="AC85" s="554"/>
      <c r="AD85" s="554"/>
      <c r="AE85" s="554"/>
      <c r="AF85" s="554"/>
      <c r="AG85" s="554"/>
      <c r="AH85" s="554"/>
      <c r="AI85" s="554"/>
    </row>
    <row r="86" spans="1:36" s="493" customFormat="1" ht="22.5">
      <c r="A86" s="1281"/>
      <c r="B86" s="1281">
        <v>1</v>
      </c>
      <c r="C86" s="867"/>
      <c r="D86" s="867"/>
      <c r="E86" s="869"/>
      <c r="F86" s="869"/>
      <c r="G86" s="867"/>
      <c r="H86" s="867"/>
      <c r="I86" s="864"/>
      <c r="J86" s="863"/>
      <c r="K86" s="874">
        <v>1</v>
      </c>
      <c r="L86" s="562" t="str">
        <f>mergeValue(A86) &amp;"."&amp; mergeValue(B86)</f>
        <v>1.1</v>
      </c>
      <c r="M86" s="516" t="s">
        <v>15</v>
      </c>
      <c r="N86" s="549"/>
      <c r="O86" s="1380"/>
      <c r="P86" s="1381"/>
      <c r="Q86" s="1381"/>
      <c r="R86" s="1381"/>
      <c r="S86" s="1381"/>
      <c r="T86" s="1381"/>
      <c r="U86" s="1381"/>
      <c r="V86" s="1382"/>
      <c r="W86" s="1129" t="s">
        <v>459</v>
      </c>
      <c r="X86" s="554"/>
      <c r="Y86" s="554"/>
      <c r="Z86" s="554"/>
      <c r="AA86" s="554"/>
      <c r="AB86" s="554"/>
      <c r="AC86" s="554"/>
      <c r="AD86" s="554"/>
      <c r="AE86" s="554"/>
      <c r="AF86" s="554"/>
      <c r="AG86" s="554"/>
      <c r="AH86" s="554"/>
      <c r="AI86" s="554"/>
    </row>
    <row r="87" spans="1:36" s="493" customFormat="1" ht="22.5">
      <c r="A87" s="1281"/>
      <c r="B87" s="1281"/>
      <c r="C87" s="1281">
        <v>1</v>
      </c>
      <c r="D87" s="867"/>
      <c r="E87" s="869"/>
      <c r="F87" s="869"/>
      <c r="G87" s="867"/>
      <c r="H87" s="867"/>
      <c r="I87" s="871"/>
      <c r="J87" s="863"/>
      <c r="K87" s="874">
        <v>1</v>
      </c>
      <c r="L87" s="562" t="str">
        <f>mergeValue(A87) &amp;"."&amp; mergeValue(B87)&amp;"."&amp; mergeValue(C87)</f>
        <v>1.1.1</v>
      </c>
      <c r="M87" s="517" t="s">
        <v>7</v>
      </c>
      <c r="N87" s="549"/>
      <c r="O87" s="1380"/>
      <c r="P87" s="1381"/>
      <c r="Q87" s="1381"/>
      <c r="R87" s="1381"/>
      <c r="S87" s="1381"/>
      <c r="T87" s="1381"/>
      <c r="U87" s="1381"/>
      <c r="V87" s="1382"/>
      <c r="W87" s="1129" t="s">
        <v>600</v>
      </c>
      <c r="X87" s="554"/>
      <c r="Y87" s="554"/>
      <c r="Z87" s="554"/>
      <c r="AA87" s="554"/>
      <c r="AB87" s="554"/>
      <c r="AC87" s="554"/>
      <c r="AD87" s="554"/>
      <c r="AE87" s="554"/>
      <c r="AF87" s="554"/>
      <c r="AG87" s="554"/>
      <c r="AH87" s="554"/>
      <c r="AI87" s="554"/>
    </row>
    <row r="88" spans="1:36" s="493" customFormat="1" ht="22.5">
      <c r="A88" s="1281"/>
      <c r="B88" s="1281"/>
      <c r="C88" s="1281"/>
      <c r="D88" s="1281">
        <v>1</v>
      </c>
      <c r="E88" s="869"/>
      <c r="F88" s="869"/>
      <c r="G88" s="867"/>
      <c r="H88" s="867"/>
      <c r="I88" s="1281">
        <v>1</v>
      </c>
      <c r="J88" s="863"/>
      <c r="K88" s="874">
        <v>1</v>
      </c>
      <c r="L88" s="562" t="str">
        <f>mergeValue(A88) &amp;"."&amp; mergeValue(B88)&amp;"."&amp; mergeValue(C88)&amp;"."&amp; mergeValue(D88)</f>
        <v>1.1.1.1</v>
      </c>
      <c r="M88" s="518" t="s">
        <v>21</v>
      </c>
      <c r="N88" s="549"/>
      <c r="O88" s="1380"/>
      <c r="P88" s="1381"/>
      <c r="Q88" s="1381"/>
      <c r="R88" s="1381"/>
      <c r="S88" s="1381"/>
      <c r="T88" s="1381"/>
      <c r="U88" s="1381"/>
      <c r="V88" s="1382"/>
      <c r="W88" s="1129" t="s">
        <v>601</v>
      </c>
      <c r="X88" s="554"/>
      <c r="Y88" s="554"/>
      <c r="Z88" s="554"/>
      <c r="AA88" s="554"/>
      <c r="AB88" s="554"/>
      <c r="AC88" s="554"/>
      <c r="AD88" s="554"/>
      <c r="AE88" s="554"/>
      <c r="AF88" s="554"/>
      <c r="AG88" s="554"/>
      <c r="AH88" s="554"/>
      <c r="AI88" s="554"/>
    </row>
    <row r="89" spans="1:36" s="493" customFormat="1" ht="11.25" hidden="1" customHeight="1">
      <c r="A89" s="1281"/>
      <c r="B89" s="1281"/>
      <c r="C89" s="1281"/>
      <c r="D89" s="1281"/>
      <c r="E89" s="1281">
        <v>1</v>
      </c>
      <c r="F89" s="869"/>
      <c r="G89" s="867"/>
      <c r="H89" s="867"/>
      <c r="I89" s="1281"/>
      <c r="J89" s="869"/>
      <c r="K89" s="874">
        <v>1</v>
      </c>
      <c r="L89" s="562"/>
      <c r="M89" s="524"/>
      <c r="N89" s="550"/>
      <c r="O89" s="1383"/>
      <c r="P89" s="1384"/>
      <c r="Q89" s="1384"/>
      <c r="R89" s="1384"/>
      <c r="S89" s="1384"/>
      <c r="T89" s="1384"/>
      <c r="U89" s="1384"/>
      <c r="V89" s="1385"/>
      <c r="W89" s="1090"/>
      <c r="X89" s="554"/>
      <c r="Y89" s="554"/>
      <c r="Z89" s="554"/>
      <c r="AA89" s="554"/>
      <c r="AB89" s="554"/>
      <c r="AC89" s="554"/>
      <c r="AD89" s="554"/>
      <c r="AE89" s="554"/>
      <c r="AF89" s="554"/>
      <c r="AG89" s="554"/>
      <c r="AH89" s="554"/>
      <c r="AI89" s="554"/>
    </row>
    <row r="90" spans="1:36" s="493" customFormat="1" ht="45">
      <c r="A90" s="1281"/>
      <c r="B90" s="1281"/>
      <c r="C90" s="1281"/>
      <c r="D90" s="1281"/>
      <c r="E90" s="1281"/>
      <c r="F90" s="1281">
        <v>1</v>
      </c>
      <c r="G90" s="867"/>
      <c r="H90" s="867"/>
      <c r="I90" s="1281"/>
      <c r="J90" s="1326"/>
      <c r="K90" s="874">
        <v>1</v>
      </c>
      <c r="L90" s="562" t="str">
        <f>mergeValue(A90) &amp;"."&amp; mergeValue(B90)&amp;"."&amp; mergeValue(C90)&amp;"."&amp; mergeValue(D90)&amp;"."&amp;  mergeValue(F90)</f>
        <v>1.1.1.1.1</v>
      </c>
      <c r="M90" s="524" t="s">
        <v>9</v>
      </c>
      <c r="N90" s="550"/>
      <c r="O90" s="1284"/>
      <c r="P90" s="1285"/>
      <c r="Q90" s="1285"/>
      <c r="R90" s="1285"/>
      <c r="S90" s="1285"/>
      <c r="T90" s="1285"/>
      <c r="U90" s="1285"/>
      <c r="V90" s="1286"/>
      <c r="W90" s="1129" t="s">
        <v>720</v>
      </c>
      <c r="X90" s="554"/>
      <c r="Y90" s="558" t="str">
        <f>strCheckUnique(Z90:Z93)</f>
        <v/>
      </c>
      <c r="Z90" s="554"/>
      <c r="AA90" s="558"/>
      <c r="AB90" s="554"/>
      <c r="AC90" s="554"/>
      <c r="AD90" s="554"/>
      <c r="AE90" s="554"/>
      <c r="AF90" s="554"/>
      <c r="AG90" s="554"/>
      <c r="AH90" s="554"/>
      <c r="AI90" s="554"/>
    </row>
    <row r="91" spans="1:36" s="493" customFormat="1" ht="99" customHeight="1">
      <c r="A91" s="1281"/>
      <c r="B91" s="1281"/>
      <c r="C91" s="1281"/>
      <c r="D91" s="1281"/>
      <c r="E91" s="1281"/>
      <c r="F91" s="1281"/>
      <c r="G91" s="867">
        <v>1</v>
      </c>
      <c r="H91" s="867"/>
      <c r="I91" s="1281"/>
      <c r="J91" s="1326"/>
      <c r="K91" s="866"/>
      <c r="L91" s="562" t="str">
        <f>mergeValue(A91) &amp;"."&amp; mergeValue(B91)&amp;"."&amp; mergeValue(C91)&amp;"."&amp; mergeValue(D91)&amp;"."&amp;  mergeValue(F91)&amp;"."&amp;  mergeValue(G91)</f>
        <v>1.1.1.1.1.1</v>
      </c>
      <c r="M91" s="1016"/>
      <c r="N91" s="555"/>
      <c r="O91" s="532"/>
      <c r="P91" s="532"/>
      <c r="Q91" s="532"/>
      <c r="R91" s="1287"/>
      <c r="S91" s="1289" t="s">
        <v>83</v>
      </c>
      <c r="T91" s="1287"/>
      <c r="U91" s="1289" t="s">
        <v>83</v>
      </c>
      <c r="V91" s="507"/>
      <c r="W91" s="1299" t="s">
        <v>733</v>
      </c>
      <c r="X91" s="554" t="str">
        <f>strCheckDate(O92:V92)</f>
        <v/>
      </c>
      <c r="Y91" s="558"/>
      <c r="Z91" s="558" t="str">
        <f>IF(M91="","",M91 )</f>
        <v/>
      </c>
      <c r="AA91" s="558"/>
      <c r="AB91" s="558"/>
      <c r="AC91" s="558"/>
      <c r="AD91" s="554"/>
      <c r="AE91" s="554"/>
      <c r="AF91" s="554"/>
      <c r="AG91" s="554"/>
      <c r="AH91" s="554"/>
      <c r="AI91" s="554"/>
    </row>
    <row r="92" spans="1:36" s="493" customFormat="1" ht="11.25" hidden="1" customHeight="1">
      <c r="A92" s="1281"/>
      <c r="B92" s="1281"/>
      <c r="C92" s="1281"/>
      <c r="D92" s="1281"/>
      <c r="E92" s="1281"/>
      <c r="F92" s="1281"/>
      <c r="G92" s="867"/>
      <c r="H92" s="867"/>
      <c r="I92" s="1281"/>
      <c r="J92" s="1326"/>
      <c r="K92" s="874">
        <v>1</v>
      </c>
      <c r="L92" s="569"/>
      <c r="M92" s="615"/>
      <c r="N92" s="555"/>
      <c r="O92" s="532"/>
      <c r="P92" s="532"/>
      <c r="Q92" s="553" t="str">
        <f>R91 &amp; "-" &amp; T91</f>
        <v>-</v>
      </c>
      <c r="R92" s="1287"/>
      <c r="S92" s="1289"/>
      <c r="T92" s="1287"/>
      <c r="U92" s="1289"/>
      <c r="V92" s="507"/>
      <c r="W92" s="1300"/>
      <c r="X92" s="554"/>
      <c r="Y92" s="558"/>
      <c r="Z92" s="558"/>
      <c r="AA92" s="558"/>
      <c r="AB92" s="558"/>
      <c r="AC92" s="558"/>
      <c r="AD92" s="554"/>
      <c r="AE92" s="554"/>
      <c r="AF92" s="554"/>
      <c r="AG92" s="554"/>
      <c r="AH92" s="554"/>
      <c r="AI92" s="554"/>
    </row>
    <row r="93" spans="1:36" s="492" customFormat="1" ht="15" customHeight="1">
      <c r="A93" s="1281"/>
      <c r="B93" s="1281"/>
      <c r="C93" s="1281"/>
      <c r="D93" s="1281"/>
      <c r="E93" s="1281"/>
      <c r="F93" s="1281"/>
      <c r="G93" s="867"/>
      <c r="H93" s="867"/>
      <c r="I93" s="1281"/>
      <c r="J93" s="1326"/>
      <c r="K93" s="874">
        <v>1</v>
      </c>
      <c r="L93" s="508"/>
      <c r="M93" s="526" t="s">
        <v>24</v>
      </c>
      <c r="N93" s="521"/>
      <c r="O93" s="515"/>
      <c r="P93" s="515"/>
      <c r="Q93" s="515"/>
      <c r="R93" s="542"/>
      <c r="S93" s="534"/>
      <c r="T93" s="533"/>
      <c r="U93" s="521"/>
      <c r="V93" s="530"/>
      <c r="W93" s="1301"/>
      <c r="X93" s="556"/>
      <c r="Y93" s="556"/>
      <c r="Z93" s="556"/>
      <c r="AA93" s="556"/>
      <c r="AB93" s="556"/>
      <c r="AC93" s="556"/>
      <c r="AD93" s="556"/>
      <c r="AE93" s="556"/>
      <c r="AF93" s="556"/>
      <c r="AG93" s="556"/>
      <c r="AH93" s="556"/>
      <c r="AI93" s="556"/>
    </row>
    <row r="94" spans="1:36" s="492" customFormat="1" ht="15" customHeight="1">
      <c r="A94" s="1281"/>
      <c r="B94" s="1281"/>
      <c r="C94" s="1281"/>
      <c r="D94" s="1281"/>
      <c r="E94" s="1281"/>
      <c r="F94" s="869"/>
      <c r="G94" s="869"/>
      <c r="H94" s="867"/>
      <c r="I94" s="1281"/>
      <c r="J94" s="869"/>
      <c r="K94" s="873"/>
      <c r="L94" s="508"/>
      <c r="M94" s="521" t="s">
        <v>10</v>
      </c>
      <c r="N94" s="526"/>
      <c r="O94" s="526"/>
      <c r="P94" s="526"/>
      <c r="Q94" s="526"/>
      <c r="R94" s="526"/>
      <c r="S94" s="526"/>
      <c r="T94" s="526"/>
      <c r="U94" s="526"/>
      <c r="V94" s="526"/>
      <c r="W94" s="530"/>
      <c r="X94" s="556"/>
      <c r="Y94" s="556"/>
      <c r="Z94" s="556"/>
      <c r="AA94" s="556"/>
      <c r="AB94" s="556"/>
      <c r="AC94" s="556"/>
      <c r="AD94" s="556"/>
      <c r="AE94" s="556"/>
      <c r="AF94" s="556"/>
      <c r="AG94" s="556"/>
      <c r="AH94" s="556"/>
      <c r="AI94" s="556"/>
      <c r="AJ94" s="556"/>
    </row>
    <row r="95" spans="1:36" s="492" customFormat="1" ht="15" hidden="1" customHeight="1">
      <c r="A95" s="1281"/>
      <c r="B95" s="1281"/>
      <c r="C95" s="1281"/>
      <c r="D95" s="1281"/>
      <c r="E95" s="869"/>
      <c r="F95" s="869"/>
      <c r="G95" s="869"/>
      <c r="H95" s="867"/>
      <c r="I95" s="1281"/>
      <c r="J95" s="869"/>
      <c r="K95" s="873"/>
      <c r="L95" s="508"/>
      <c r="M95" s="521"/>
      <c r="N95" s="526"/>
      <c r="O95" s="526"/>
      <c r="P95" s="526"/>
      <c r="Q95" s="526"/>
      <c r="R95" s="526"/>
      <c r="S95" s="526"/>
      <c r="T95" s="526"/>
      <c r="U95" s="526"/>
      <c r="V95" s="526"/>
      <c r="W95" s="530"/>
      <c r="X95" s="556"/>
      <c r="Y95" s="556"/>
      <c r="Z95" s="556"/>
      <c r="AA95" s="556"/>
      <c r="AB95" s="556"/>
      <c r="AC95" s="556"/>
      <c r="AD95" s="556"/>
      <c r="AE95" s="556"/>
      <c r="AF95" s="556"/>
      <c r="AG95" s="556"/>
      <c r="AH95" s="556"/>
      <c r="AI95" s="556"/>
      <c r="AJ95" s="556"/>
    </row>
    <row r="96" spans="1:36" s="492" customFormat="1" ht="15" customHeight="1">
      <c r="A96" s="1281"/>
      <c r="B96" s="1281"/>
      <c r="C96" s="1281"/>
      <c r="D96" s="872"/>
      <c r="E96" s="872"/>
      <c r="F96" s="869"/>
      <c r="G96" s="867"/>
      <c r="H96" s="867"/>
      <c r="I96" s="865"/>
      <c r="J96" s="862"/>
      <c r="K96" s="874">
        <v>1</v>
      </c>
      <c r="L96" s="508"/>
      <c r="M96" s="520" t="s">
        <v>16</v>
      </c>
      <c r="N96" s="519"/>
      <c r="O96" s="515"/>
      <c r="P96" s="515"/>
      <c r="Q96" s="515"/>
      <c r="R96" s="542"/>
      <c r="S96" s="534"/>
      <c r="T96" s="533"/>
      <c r="U96" s="519"/>
      <c r="V96" s="534"/>
      <c r="W96" s="530"/>
      <c r="X96" s="556"/>
      <c r="Y96" s="556"/>
      <c r="Z96" s="556"/>
      <c r="AA96" s="556"/>
      <c r="AB96" s="556"/>
      <c r="AC96" s="556"/>
      <c r="AD96" s="556"/>
      <c r="AE96" s="556"/>
      <c r="AF96" s="556"/>
      <c r="AG96" s="556"/>
      <c r="AH96" s="556"/>
      <c r="AI96" s="556"/>
    </row>
    <row r="97" spans="1:40" s="492" customFormat="1" ht="15" customHeight="1">
      <c r="A97" s="1281"/>
      <c r="B97" s="1281"/>
      <c r="C97" s="872"/>
      <c r="D97" s="872"/>
      <c r="E97" s="872"/>
      <c r="F97" s="872"/>
      <c r="G97" s="867"/>
      <c r="H97" s="867"/>
      <c r="I97" s="875"/>
      <c r="J97" s="862"/>
      <c r="K97" s="874">
        <v>1</v>
      </c>
      <c r="L97" s="508"/>
      <c r="M97" s="519" t="s">
        <v>17</v>
      </c>
      <c r="N97" s="519"/>
      <c r="O97" s="515"/>
      <c r="P97" s="515"/>
      <c r="Q97" s="515"/>
      <c r="R97" s="542"/>
      <c r="S97" s="534"/>
      <c r="T97" s="533"/>
      <c r="U97" s="519"/>
      <c r="V97" s="534"/>
      <c r="W97" s="530"/>
      <c r="X97" s="556"/>
      <c r="Y97" s="556"/>
      <c r="Z97" s="556"/>
      <c r="AA97" s="556"/>
      <c r="AB97" s="556"/>
      <c r="AC97" s="556"/>
      <c r="AD97" s="556"/>
      <c r="AE97" s="556"/>
      <c r="AF97" s="556"/>
      <c r="AG97" s="556"/>
      <c r="AH97" s="556"/>
      <c r="AI97" s="556"/>
    </row>
    <row r="98" spans="1:40" s="492" customFormat="1" ht="15" customHeight="1">
      <c r="A98" s="1281"/>
      <c r="B98" s="872"/>
      <c r="C98" s="872"/>
      <c r="D98" s="872"/>
      <c r="E98" s="872"/>
      <c r="F98" s="872"/>
      <c r="G98" s="867"/>
      <c r="H98" s="867"/>
      <c r="I98" s="865"/>
      <c r="J98" s="862"/>
      <c r="K98" s="874">
        <v>1</v>
      </c>
      <c r="L98" s="508"/>
      <c r="M98" s="528" t="s">
        <v>18</v>
      </c>
      <c r="N98" s="519"/>
      <c r="O98" s="515"/>
      <c r="P98" s="515"/>
      <c r="Q98" s="515"/>
      <c r="R98" s="542"/>
      <c r="S98" s="534"/>
      <c r="T98" s="533"/>
      <c r="U98" s="519"/>
      <c r="V98" s="534"/>
      <c r="W98" s="530"/>
      <c r="X98" s="556"/>
      <c r="Y98" s="556"/>
      <c r="Z98" s="556"/>
      <c r="AA98" s="556"/>
      <c r="AB98" s="556"/>
      <c r="AC98" s="556"/>
      <c r="AD98" s="556"/>
      <c r="AE98" s="556"/>
      <c r="AF98" s="556"/>
      <c r="AG98" s="556"/>
      <c r="AH98" s="556"/>
      <c r="AI98" s="556"/>
    </row>
    <row r="99" spans="1:40" s="492" customFormat="1" ht="15" customHeight="1">
      <c r="A99" s="861"/>
      <c r="B99" s="861"/>
      <c r="C99" s="861"/>
      <c r="D99" s="861"/>
      <c r="E99" s="861"/>
      <c r="F99" s="861"/>
      <c r="G99" s="861"/>
      <c r="H99" s="861"/>
      <c r="I99" s="861"/>
      <c r="J99" s="861"/>
      <c r="K99" s="861"/>
      <c r="L99" s="462"/>
      <c r="M99" s="535" t="s">
        <v>308</v>
      </c>
      <c r="N99" s="519"/>
      <c r="O99" s="515"/>
      <c r="P99" s="515"/>
      <c r="Q99" s="515"/>
      <c r="R99" s="542"/>
      <c r="S99" s="534"/>
      <c r="T99" s="533"/>
      <c r="U99" s="519"/>
      <c r="V99" s="534"/>
      <c r="W99" s="530"/>
      <c r="X99" s="556"/>
      <c r="Y99" s="556"/>
      <c r="Z99" s="556"/>
      <c r="AA99" s="556"/>
      <c r="AB99" s="556"/>
      <c r="AC99" s="556"/>
      <c r="AD99" s="556"/>
      <c r="AE99" s="556"/>
      <c r="AF99" s="556"/>
      <c r="AG99" s="556"/>
      <c r="AH99" s="556"/>
      <c r="AI99" s="556"/>
    </row>
    <row r="100" spans="1:40" s="566" customFormat="1" ht="15" customHeight="1">
      <c r="A100" s="565"/>
      <c r="B100" s="565"/>
      <c r="C100" s="565"/>
      <c r="D100" s="565"/>
      <c r="E100" s="565"/>
      <c r="F100" s="565"/>
      <c r="G100" s="564"/>
      <c r="H100" s="565"/>
      <c r="I100" s="647"/>
      <c r="J100" s="648"/>
      <c r="L100" s="567"/>
      <c r="M100" s="642"/>
      <c r="N100" s="643"/>
      <c r="O100" s="644"/>
      <c r="P100" s="644"/>
      <c r="Q100" s="644"/>
      <c r="R100" s="645"/>
      <c r="S100" s="523"/>
      <c r="T100" s="646"/>
      <c r="U100" s="643"/>
      <c r="V100" s="523"/>
      <c r="W100" s="523"/>
      <c r="X100" s="565"/>
      <c r="Y100" s="565"/>
      <c r="Z100" s="565"/>
      <c r="AA100" s="565"/>
      <c r="AB100" s="565"/>
      <c r="AC100" s="565"/>
      <c r="AD100" s="565"/>
      <c r="AE100" s="565"/>
      <c r="AF100" s="565"/>
      <c r="AG100" s="565"/>
      <c r="AH100" s="565"/>
      <c r="AI100" s="565"/>
    </row>
    <row r="101" spans="1:40" s="34" customFormat="1" ht="17.100000000000001" customHeight="1">
      <c r="G101" s="34" t="s">
        <v>12</v>
      </c>
      <c r="I101" s="34" t="s">
        <v>67</v>
      </c>
      <c r="V101" s="151"/>
    </row>
    <row r="102" spans="1:40" ht="17.100000000000001" customHeight="1">
      <c r="X102" s="439"/>
      <c r="Y102" s="40"/>
      <c r="Z102" s="40"/>
    </row>
    <row r="103" spans="1:40" s="493" customFormat="1" ht="22.5">
      <c r="A103" s="1281">
        <v>1</v>
      </c>
      <c r="B103" s="1026"/>
      <c r="C103" s="1026"/>
      <c r="D103" s="1026"/>
      <c r="E103" s="1027"/>
      <c r="F103" s="1028"/>
      <c r="G103" s="1026"/>
      <c r="H103" s="1026"/>
      <c r="I103" s="1007"/>
      <c r="J103" s="1012"/>
      <c r="K103" s="1012"/>
      <c r="L103" s="562">
        <f>mergeValue(A103)</f>
        <v>1</v>
      </c>
      <c r="M103" s="610" t="s">
        <v>19</v>
      </c>
      <c r="N103" s="549"/>
      <c r="O103" s="1380"/>
      <c r="P103" s="1381"/>
      <c r="Q103" s="1381"/>
      <c r="R103" s="1381"/>
      <c r="S103" s="1381"/>
      <c r="T103" s="1381"/>
      <c r="U103" s="1381"/>
      <c r="V103" s="1381"/>
      <c r="W103" s="1381"/>
      <c r="X103" s="1381"/>
      <c r="Y103" s="1381"/>
      <c r="Z103" s="1381"/>
      <c r="AA103" s="1382"/>
      <c r="AB103" s="1129" t="s">
        <v>718</v>
      </c>
      <c r="AC103" s="554"/>
      <c r="AD103" s="554"/>
      <c r="AE103" s="554"/>
      <c r="AF103" s="554"/>
      <c r="AG103" s="554"/>
      <c r="AH103" s="554"/>
      <c r="AI103" s="554"/>
      <c r="AJ103" s="554"/>
      <c r="AK103" s="554"/>
      <c r="AL103" s="554"/>
      <c r="AM103" s="554"/>
      <c r="AN103" s="554"/>
    </row>
    <row r="104" spans="1:40" s="493" customFormat="1" ht="22.5">
      <c r="A104" s="1281"/>
      <c r="B104" s="1281">
        <v>1</v>
      </c>
      <c r="C104" s="1026"/>
      <c r="D104" s="1026"/>
      <c r="E104" s="1028"/>
      <c r="F104" s="1028"/>
      <c r="G104" s="1026"/>
      <c r="H104" s="1026"/>
      <c r="I104" s="1014"/>
      <c r="J104" s="1009"/>
      <c r="K104" s="1008"/>
      <c r="L104" s="562" t="str">
        <f>mergeValue(A104) &amp;"."&amp; mergeValue(B104)</f>
        <v>1.1</v>
      </c>
      <c r="M104" s="516" t="s">
        <v>15</v>
      </c>
      <c r="N104" s="549"/>
      <c r="O104" s="1380"/>
      <c r="P104" s="1381"/>
      <c r="Q104" s="1381"/>
      <c r="R104" s="1381"/>
      <c r="S104" s="1381"/>
      <c r="T104" s="1381"/>
      <c r="U104" s="1381"/>
      <c r="V104" s="1381"/>
      <c r="W104" s="1381"/>
      <c r="X104" s="1381"/>
      <c r="Y104" s="1381"/>
      <c r="Z104" s="1381"/>
      <c r="AA104" s="1382"/>
      <c r="AB104" s="1129" t="s">
        <v>459</v>
      </c>
      <c r="AC104" s="554"/>
      <c r="AD104" s="554"/>
      <c r="AE104" s="554"/>
      <c r="AF104" s="554"/>
      <c r="AG104" s="554"/>
      <c r="AH104" s="554"/>
      <c r="AI104" s="554"/>
      <c r="AJ104" s="554"/>
      <c r="AK104" s="554"/>
      <c r="AL104" s="554"/>
      <c r="AM104" s="554"/>
      <c r="AN104" s="554"/>
    </row>
    <row r="105" spans="1:40" s="493" customFormat="1" ht="22.5">
      <c r="A105" s="1281"/>
      <c r="B105" s="1281"/>
      <c r="C105" s="1281">
        <v>1</v>
      </c>
      <c r="D105" s="1026"/>
      <c r="E105" s="1028"/>
      <c r="F105" s="1028"/>
      <c r="G105" s="1026"/>
      <c r="H105" s="1026"/>
      <c r="I105" s="1014"/>
      <c r="J105" s="1009"/>
      <c r="K105" s="1008"/>
      <c r="L105" s="562" t="str">
        <f>mergeValue(A105) &amp;"."&amp; mergeValue(B105)&amp;"."&amp; mergeValue(C105)</f>
        <v>1.1.1</v>
      </c>
      <c r="M105" s="517" t="s">
        <v>7</v>
      </c>
      <c r="N105" s="549"/>
      <c r="O105" s="1380"/>
      <c r="P105" s="1381"/>
      <c r="Q105" s="1381"/>
      <c r="R105" s="1381"/>
      <c r="S105" s="1381"/>
      <c r="T105" s="1381"/>
      <c r="U105" s="1381"/>
      <c r="V105" s="1381"/>
      <c r="W105" s="1381"/>
      <c r="X105" s="1381"/>
      <c r="Y105" s="1381"/>
      <c r="Z105" s="1381"/>
      <c r="AA105" s="1382"/>
      <c r="AB105" s="1129" t="s">
        <v>600</v>
      </c>
      <c r="AC105" s="554"/>
      <c r="AD105" s="554"/>
      <c r="AE105" s="554"/>
      <c r="AF105" s="554"/>
      <c r="AG105" s="554"/>
      <c r="AH105" s="554"/>
      <c r="AI105" s="554"/>
      <c r="AJ105" s="554"/>
      <c r="AK105" s="554"/>
      <c r="AL105" s="554"/>
      <c r="AM105" s="554"/>
      <c r="AN105" s="554"/>
    </row>
    <row r="106" spans="1:40" s="493" customFormat="1" ht="22.5">
      <c r="A106" s="1281"/>
      <c r="B106" s="1281"/>
      <c r="C106" s="1281"/>
      <c r="D106" s="1281">
        <v>1</v>
      </c>
      <c r="E106" s="1028"/>
      <c r="F106" s="1028"/>
      <c r="G106" s="1026"/>
      <c r="H106" s="1026"/>
      <c r="I106" s="1014"/>
      <c r="J106" s="1009"/>
      <c r="K106" s="1008"/>
      <c r="L106" s="562" t="str">
        <f>mergeValue(A106) &amp;"."&amp; mergeValue(B106)&amp;"."&amp; mergeValue(C106)&amp;"."&amp; mergeValue(D106)</f>
        <v>1.1.1.1</v>
      </c>
      <c r="M106" s="518" t="s">
        <v>21</v>
      </c>
      <c r="N106" s="549"/>
      <c r="O106" s="1380"/>
      <c r="P106" s="1381"/>
      <c r="Q106" s="1381"/>
      <c r="R106" s="1381"/>
      <c r="S106" s="1381"/>
      <c r="T106" s="1381"/>
      <c r="U106" s="1381"/>
      <c r="V106" s="1381"/>
      <c r="W106" s="1381"/>
      <c r="X106" s="1381"/>
      <c r="Y106" s="1381"/>
      <c r="Z106" s="1381"/>
      <c r="AA106" s="1382"/>
      <c r="AB106" s="1129" t="s">
        <v>601</v>
      </c>
      <c r="AC106" s="554"/>
      <c r="AD106" s="554"/>
      <c r="AE106" s="554"/>
      <c r="AF106" s="554"/>
      <c r="AG106" s="554"/>
      <c r="AH106" s="554"/>
      <c r="AI106" s="554"/>
      <c r="AJ106" s="554"/>
      <c r="AK106" s="554"/>
      <c r="AL106" s="554"/>
      <c r="AM106" s="554"/>
      <c r="AN106" s="554"/>
    </row>
    <row r="107" spans="1:40" s="493" customFormat="1" ht="14.25" hidden="1">
      <c r="A107" s="1281"/>
      <c r="B107" s="1281"/>
      <c r="C107" s="1281"/>
      <c r="D107" s="1281"/>
      <c r="E107" s="1281">
        <v>1</v>
      </c>
      <c r="F107" s="1028"/>
      <c r="G107" s="1026"/>
      <c r="H107" s="1026"/>
      <c r="I107" s="1013"/>
      <c r="J107" s="1009"/>
      <c r="K107" s="1008"/>
      <c r="L107" s="562"/>
      <c r="M107" s="524"/>
      <c r="N107" s="550"/>
      <c r="O107" s="1383"/>
      <c r="P107" s="1384"/>
      <c r="Q107" s="1384"/>
      <c r="R107" s="1384"/>
      <c r="S107" s="1384"/>
      <c r="T107" s="1384"/>
      <c r="U107" s="1384"/>
      <c r="V107" s="1384"/>
      <c r="W107" s="1384"/>
      <c r="X107" s="1384"/>
      <c r="Y107" s="1384"/>
      <c r="Z107" s="1384"/>
      <c r="AA107" s="1385"/>
      <c r="AB107" s="1129"/>
      <c r="AC107" s="554"/>
      <c r="AD107" s="554"/>
      <c r="AE107" s="554"/>
      <c r="AF107" s="554"/>
      <c r="AG107" s="554"/>
      <c r="AH107" s="554"/>
      <c r="AI107" s="554"/>
      <c r="AJ107" s="554"/>
      <c r="AK107" s="554"/>
      <c r="AL107" s="554"/>
      <c r="AM107" s="554"/>
      <c r="AN107" s="554"/>
    </row>
    <row r="108" spans="1:40" s="493" customFormat="1" ht="45">
      <c r="A108" s="1281"/>
      <c r="B108" s="1281"/>
      <c r="C108" s="1281"/>
      <c r="D108" s="1281"/>
      <c r="E108" s="1281"/>
      <c r="F108" s="1281">
        <v>1</v>
      </c>
      <c r="G108" s="1026"/>
      <c r="H108" s="1026"/>
      <c r="I108" s="1331"/>
      <c r="J108" s="1009"/>
      <c r="K108" s="1008"/>
      <c r="L108" s="562" t="str">
        <f>mergeValue(A108) &amp;"."&amp; mergeValue(B108)&amp;"."&amp; mergeValue(C108)&amp;"."&amp; mergeValue(D108)&amp;"."&amp; mergeValue(F108)</f>
        <v>1.1.1.1.1</v>
      </c>
      <c r="M108" s="525" t="s">
        <v>9</v>
      </c>
      <c r="N108" s="550"/>
      <c r="O108" s="1284"/>
      <c r="P108" s="1285"/>
      <c r="Q108" s="1285"/>
      <c r="R108" s="1285"/>
      <c r="S108" s="1285"/>
      <c r="T108" s="1285"/>
      <c r="U108" s="1285"/>
      <c r="V108" s="1285"/>
      <c r="W108" s="1285"/>
      <c r="X108" s="1285"/>
      <c r="Y108" s="1285"/>
      <c r="Z108" s="1285"/>
      <c r="AA108" s="1286"/>
      <c r="AB108" s="1129" t="s">
        <v>720</v>
      </c>
      <c r="AC108" s="554"/>
      <c r="AD108" s="558" t="str">
        <f>strCheckUnique(AE108:AE113)</f>
        <v/>
      </c>
      <c r="AE108" s="554"/>
      <c r="AF108" s="558"/>
      <c r="AG108" s="554"/>
      <c r="AH108" s="554"/>
      <c r="AI108" s="554"/>
      <c r="AJ108" s="554"/>
      <c r="AK108" s="554"/>
      <c r="AL108" s="554"/>
      <c r="AM108" s="554"/>
      <c r="AN108" s="554"/>
    </row>
    <row r="109" spans="1:40" s="493" customFormat="1" ht="56.25" customHeight="1">
      <c r="A109" s="1281"/>
      <c r="B109" s="1281"/>
      <c r="C109" s="1281"/>
      <c r="D109" s="1281"/>
      <c r="E109" s="1281"/>
      <c r="F109" s="1281"/>
      <c r="G109" s="1281">
        <v>1</v>
      </c>
      <c r="H109" s="1026"/>
      <c r="I109" s="1331"/>
      <c r="J109" s="1332"/>
      <c r="K109" s="1015"/>
      <c r="L109" s="562" t="str">
        <f>mergeValue(A109) &amp;"."&amp; mergeValue(B109)&amp;"."&amp; mergeValue(C109)&amp;"."&amp; mergeValue(D109)&amp;"."&amp; mergeValue(F109)&amp;"."&amp; mergeValue(G109)</f>
        <v>1.1.1.1.1.1</v>
      </c>
      <c r="M109" s="1016"/>
      <c r="N109" s="615"/>
      <c r="O109" s="532"/>
      <c r="P109" s="532"/>
      <c r="Q109" s="532"/>
      <c r="R109" s="463"/>
      <c r="S109" s="1041"/>
      <c r="T109" s="463"/>
      <c r="U109" s="1041"/>
      <c r="V109" s="553" t="str">
        <f>W109 &amp; "-" &amp; Y109</f>
        <v>-</v>
      </c>
      <c r="W109" s="1287"/>
      <c r="X109" s="1289" t="s">
        <v>83</v>
      </c>
      <c r="Y109" s="1287"/>
      <c r="Z109" s="1289" t="s">
        <v>83</v>
      </c>
      <c r="AA109" s="507"/>
      <c r="AB109" s="1129" t="s">
        <v>738</v>
      </c>
      <c r="AC109" s="554" t="str">
        <f>strCheckDate(O109:AA109)</f>
        <v/>
      </c>
      <c r="AD109" s="558"/>
      <c r="AE109" s="558" t="str">
        <f>IF(M109="","",M109 )</f>
        <v/>
      </c>
      <c r="AF109" s="558"/>
      <c r="AG109" s="558"/>
      <c r="AH109" s="558"/>
      <c r="AI109" s="554"/>
      <c r="AJ109" s="554"/>
      <c r="AK109" s="554"/>
      <c r="AL109" s="554"/>
      <c r="AM109" s="554"/>
      <c r="AN109" s="554"/>
    </row>
    <row r="110" spans="1:40" s="493" customFormat="1" ht="87.95" customHeight="1">
      <c r="A110" s="1281"/>
      <c r="B110" s="1281"/>
      <c r="C110" s="1281"/>
      <c r="D110" s="1281"/>
      <c r="E110" s="1281"/>
      <c r="F110" s="1281"/>
      <c r="G110" s="1281"/>
      <c r="H110" s="1026">
        <v>1</v>
      </c>
      <c r="I110" s="1331"/>
      <c r="J110" s="1332"/>
      <c r="K110" s="1015"/>
      <c r="L110" s="562" t="str">
        <f>mergeValue(A110) &amp;"."&amp; mergeValue(B110)&amp;"."&amp; mergeValue(C110)&amp;"."&amp; mergeValue(D110)&amp;"."&amp; mergeValue(F110)&amp;"."&amp; mergeValue(G110)&amp;"."&amp; mergeValue(H110)</f>
        <v>1.1.1.1.1.1.1</v>
      </c>
      <c r="M110" s="1018"/>
      <c r="N110" s="464"/>
      <c r="O110" s="532"/>
      <c r="P110" s="532"/>
      <c r="Q110" s="532"/>
      <c r="R110" s="463"/>
      <c r="S110" s="1041"/>
      <c r="T110" s="463"/>
      <c r="U110" s="1041"/>
      <c r="V110" s="553" t="str">
        <f>W110 &amp; "-" &amp; Y110</f>
        <v>-</v>
      </c>
      <c r="W110" s="1287"/>
      <c r="X110" s="1289"/>
      <c r="Y110" s="1287"/>
      <c r="Z110" s="1289"/>
      <c r="AA110" s="637"/>
      <c r="AB110" s="1299" t="s">
        <v>739</v>
      </c>
      <c r="AC110" s="554" t="str">
        <f>strCheckDate(O110:AA110)</f>
        <v/>
      </c>
      <c r="AD110" s="554"/>
      <c r="AE110" s="554"/>
      <c r="AF110" s="558"/>
      <c r="AG110" s="554"/>
      <c r="AH110" s="554"/>
      <c r="AI110" s="554"/>
      <c r="AJ110" s="554"/>
      <c r="AK110" s="554"/>
      <c r="AL110" s="554"/>
      <c r="AM110" s="554"/>
      <c r="AN110" s="554"/>
    </row>
    <row r="111" spans="1:40" s="493" customFormat="1" ht="14.25" hidden="1">
      <c r="A111" s="1281"/>
      <c r="B111" s="1281"/>
      <c r="C111" s="1281"/>
      <c r="D111" s="1281"/>
      <c r="E111" s="1281"/>
      <c r="F111" s="1281"/>
      <c r="G111" s="1281"/>
      <c r="H111" s="1026"/>
      <c r="I111" s="1331"/>
      <c r="J111" s="1332"/>
      <c r="K111" s="1015"/>
      <c r="L111" s="569"/>
      <c r="M111" s="615"/>
      <c r="N111" s="615"/>
      <c r="O111" s="532"/>
      <c r="P111" s="463"/>
      <c r="Q111" s="463"/>
      <c r="R111" s="463"/>
      <c r="S111" s="463"/>
      <c r="T111" s="463"/>
      <c r="U111" s="529"/>
      <c r="V111" s="553"/>
      <c r="W111" s="1288"/>
      <c r="X111" s="1289"/>
      <c r="Y111" s="1288"/>
      <c r="Z111" s="1289"/>
      <c r="AA111" s="507"/>
      <c r="AB111" s="1300"/>
      <c r="AC111" s="554"/>
      <c r="AD111" s="554"/>
      <c r="AE111" s="554"/>
      <c r="AF111" s="558">
        <f ca="1">OFFSET(AF111,-1,0)</f>
        <v>0</v>
      </c>
      <c r="AG111" s="554"/>
      <c r="AH111" s="554"/>
      <c r="AI111" s="554"/>
      <c r="AJ111" s="554"/>
      <c r="AK111" s="554"/>
      <c r="AL111" s="554"/>
      <c r="AM111" s="554"/>
      <c r="AN111" s="554"/>
    </row>
    <row r="112" spans="1:40" s="492" customFormat="1" ht="15" customHeight="1">
      <c r="A112" s="1281"/>
      <c r="B112" s="1281"/>
      <c r="C112" s="1281"/>
      <c r="D112" s="1281"/>
      <c r="E112" s="1281"/>
      <c r="F112" s="1281"/>
      <c r="G112" s="1281"/>
      <c r="H112" s="1026"/>
      <c r="I112" s="1331"/>
      <c r="J112" s="1332"/>
      <c r="K112" s="1017"/>
      <c r="L112" s="508"/>
      <c r="M112" s="527" t="s">
        <v>40</v>
      </c>
      <c r="N112" s="521"/>
      <c r="O112" s="515"/>
      <c r="P112" s="515"/>
      <c r="Q112" s="515"/>
      <c r="R112" s="515"/>
      <c r="S112" s="515"/>
      <c r="T112" s="515"/>
      <c r="U112" s="515"/>
      <c r="V112" s="515"/>
      <c r="W112" s="533"/>
      <c r="X112" s="534"/>
      <c r="Y112" s="533"/>
      <c r="Z112" s="521"/>
      <c r="AA112" s="530"/>
      <c r="AB112" s="1301"/>
      <c r="AC112" s="556"/>
      <c r="AD112" s="556"/>
      <c r="AE112" s="556"/>
      <c r="AF112" s="556"/>
      <c r="AG112" s="556"/>
      <c r="AH112" s="556"/>
      <c r="AI112" s="556"/>
      <c r="AJ112" s="556"/>
      <c r="AK112" s="556"/>
      <c r="AL112" s="556"/>
      <c r="AM112" s="556"/>
      <c r="AN112" s="556"/>
    </row>
    <row r="113" spans="1:40" s="492" customFormat="1" ht="15" customHeight="1">
      <c r="A113" s="1281"/>
      <c r="B113" s="1281"/>
      <c r="C113" s="1281"/>
      <c r="D113" s="1281"/>
      <c r="E113" s="1281"/>
      <c r="F113" s="1281"/>
      <c r="G113" s="1026"/>
      <c r="H113" s="1026"/>
      <c r="I113" s="1331"/>
      <c r="J113" s="1023"/>
      <c r="K113" s="1017"/>
      <c r="L113" s="508"/>
      <c r="M113" s="526" t="s">
        <v>24</v>
      </c>
      <c r="N113" s="527"/>
      <c r="O113" s="527"/>
      <c r="P113" s="527"/>
      <c r="Q113" s="527"/>
      <c r="R113" s="527"/>
      <c r="S113" s="527"/>
      <c r="T113" s="527"/>
      <c r="U113" s="527"/>
      <c r="V113" s="527"/>
      <c r="W113" s="527"/>
      <c r="X113" s="527"/>
      <c r="Y113" s="527"/>
      <c r="Z113" s="527"/>
      <c r="AA113" s="527"/>
      <c r="AB113" s="530"/>
      <c r="AC113" s="556"/>
      <c r="AD113" s="556"/>
      <c r="AE113" s="556"/>
      <c r="AF113" s="556"/>
      <c r="AG113" s="556"/>
      <c r="AH113" s="556"/>
      <c r="AI113" s="556"/>
      <c r="AJ113" s="556"/>
      <c r="AK113" s="556"/>
      <c r="AL113" s="556"/>
      <c r="AM113" s="556"/>
      <c r="AN113" s="556"/>
    </row>
    <row r="114" spans="1:40" s="492" customFormat="1" ht="15" customHeight="1">
      <c r="A114" s="1281"/>
      <c r="B114" s="1281"/>
      <c r="C114" s="1281"/>
      <c r="D114" s="1281"/>
      <c r="E114" s="1281"/>
      <c r="F114" s="1029"/>
      <c r="G114" s="1026"/>
      <c r="H114" s="1026"/>
      <c r="I114" s="1013"/>
      <c r="J114" s="1011"/>
      <c r="K114" s="1017"/>
      <c r="L114" s="508"/>
      <c r="M114" s="521" t="s">
        <v>10</v>
      </c>
      <c r="N114" s="520"/>
      <c r="O114" s="515"/>
      <c r="P114" s="515"/>
      <c r="Q114" s="515"/>
      <c r="R114" s="515"/>
      <c r="S114" s="515"/>
      <c r="T114" s="515"/>
      <c r="U114" s="515"/>
      <c r="V114" s="515"/>
      <c r="W114" s="542"/>
      <c r="X114" s="534"/>
      <c r="Y114" s="533"/>
      <c r="Z114" s="520"/>
      <c r="AA114" s="534"/>
      <c r="AB114" s="530"/>
      <c r="AC114" s="556"/>
      <c r="AD114" s="556"/>
      <c r="AE114" s="556"/>
      <c r="AF114" s="556"/>
      <c r="AG114" s="556"/>
      <c r="AH114" s="556"/>
      <c r="AI114" s="556"/>
      <c r="AJ114" s="556"/>
      <c r="AK114" s="556"/>
      <c r="AL114" s="556"/>
      <c r="AM114" s="556"/>
      <c r="AN114" s="556"/>
    </row>
    <row r="115" spans="1:40" s="492" customFormat="1" ht="14.25" hidden="1">
      <c r="A115" s="1281"/>
      <c r="B115" s="1281"/>
      <c r="C115" s="1281"/>
      <c r="D115" s="1281"/>
      <c r="E115" s="1029"/>
      <c r="F115" s="1029"/>
      <c r="G115" s="1026"/>
      <c r="H115" s="1026"/>
      <c r="I115" s="1024"/>
      <c r="J115" s="1011"/>
      <c r="K115" s="1007"/>
      <c r="L115" s="508"/>
      <c r="M115" s="521"/>
      <c r="N115" s="521"/>
      <c r="O115" s="521"/>
      <c r="P115" s="521"/>
      <c r="Q115" s="521"/>
      <c r="R115" s="521"/>
      <c r="S115" s="521"/>
      <c r="T115" s="521"/>
      <c r="U115" s="521"/>
      <c r="V115" s="521"/>
      <c r="W115" s="521"/>
      <c r="X115" s="521"/>
      <c r="Y115" s="521"/>
      <c r="Z115" s="521"/>
      <c r="AA115" s="521"/>
      <c r="AB115" s="530"/>
      <c r="AC115" s="556"/>
      <c r="AD115" s="556"/>
      <c r="AE115" s="556"/>
      <c r="AF115" s="556"/>
      <c r="AG115" s="556"/>
      <c r="AH115" s="556"/>
      <c r="AI115" s="556"/>
      <c r="AJ115" s="556"/>
      <c r="AK115" s="556"/>
      <c r="AL115" s="556"/>
      <c r="AM115" s="556"/>
      <c r="AN115" s="556"/>
    </row>
    <row r="116" spans="1:40" s="492" customFormat="1" ht="15" customHeight="1">
      <c r="A116" s="1281"/>
      <c r="B116" s="1281"/>
      <c r="C116" s="1281"/>
      <c r="D116" s="1030"/>
      <c r="E116" s="1030"/>
      <c r="F116" s="1030"/>
      <c r="G116" s="1031"/>
      <c r="H116" s="1030"/>
      <c r="I116" s="1017"/>
      <c r="J116" s="1011"/>
      <c r="K116" s="1017"/>
      <c r="L116" s="508"/>
      <c r="M116" s="520" t="s">
        <v>16</v>
      </c>
      <c r="N116" s="519"/>
      <c r="O116" s="515"/>
      <c r="P116" s="515"/>
      <c r="Q116" s="515"/>
      <c r="R116" s="515"/>
      <c r="S116" s="515"/>
      <c r="T116" s="515"/>
      <c r="U116" s="515"/>
      <c r="V116" s="515"/>
      <c r="W116" s="542"/>
      <c r="X116" s="534"/>
      <c r="Y116" s="533"/>
      <c r="Z116" s="519"/>
      <c r="AA116" s="534"/>
      <c r="AB116" s="530"/>
      <c r="AC116" s="556"/>
      <c r="AD116" s="556"/>
      <c r="AE116" s="556"/>
      <c r="AF116" s="556"/>
      <c r="AG116" s="556"/>
      <c r="AH116" s="556"/>
      <c r="AI116" s="556"/>
      <c r="AJ116" s="556"/>
      <c r="AK116" s="556"/>
      <c r="AL116" s="556"/>
      <c r="AM116" s="556"/>
      <c r="AN116" s="556"/>
    </row>
    <row r="117" spans="1:40" s="492" customFormat="1" ht="15" customHeight="1">
      <c r="A117" s="1281"/>
      <c r="B117" s="1281"/>
      <c r="C117" s="1030"/>
      <c r="D117" s="1030"/>
      <c r="E117" s="1030"/>
      <c r="F117" s="1030"/>
      <c r="G117" s="1031"/>
      <c r="H117" s="1030"/>
      <c r="I117" s="1017"/>
      <c r="J117" s="1011"/>
      <c r="K117" s="1017"/>
      <c r="L117" s="508"/>
      <c r="M117" s="519" t="s">
        <v>17</v>
      </c>
      <c r="N117" s="519"/>
      <c r="O117" s="515"/>
      <c r="P117" s="515"/>
      <c r="Q117" s="515"/>
      <c r="R117" s="515"/>
      <c r="S117" s="515"/>
      <c r="T117" s="515"/>
      <c r="U117" s="515"/>
      <c r="V117" s="515"/>
      <c r="W117" s="542"/>
      <c r="X117" s="534"/>
      <c r="Y117" s="533"/>
      <c r="Z117" s="519"/>
      <c r="AA117" s="534"/>
      <c r="AB117" s="530"/>
      <c r="AC117" s="556"/>
      <c r="AD117" s="556"/>
      <c r="AE117" s="556"/>
      <c r="AF117" s="556"/>
      <c r="AG117" s="556"/>
      <c r="AH117" s="556"/>
      <c r="AI117" s="556"/>
      <c r="AJ117" s="556"/>
      <c r="AK117" s="556"/>
      <c r="AL117" s="556"/>
      <c r="AM117" s="556"/>
      <c r="AN117" s="556"/>
    </row>
    <row r="118" spans="1:40" s="492" customFormat="1" ht="15" customHeight="1">
      <c r="A118" s="1281"/>
      <c r="B118" s="1030"/>
      <c r="C118" s="1030"/>
      <c r="D118" s="1030"/>
      <c r="E118" s="1030"/>
      <c r="F118" s="1030"/>
      <c r="G118" s="1031"/>
      <c r="H118" s="1030"/>
      <c r="I118" s="1017"/>
      <c r="J118" s="1011"/>
      <c r="K118" s="1017"/>
      <c r="L118" s="508"/>
      <c r="M118" s="528" t="s">
        <v>18</v>
      </c>
      <c r="N118" s="519"/>
      <c r="O118" s="515"/>
      <c r="P118" s="515"/>
      <c r="Q118" s="515"/>
      <c r="R118" s="515"/>
      <c r="S118" s="515"/>
      <c r="T118" s="515"/>
      <c r="U118" s="515"/>
      <c r="V118" s="515"/>
      <c r="W118" s="542"/>
      <c r="X118" s="534"/>
      <c r="Y118" s="533"/>
      <c r="Z118" s="519"/>
      <c r="AA118" s="534"/>
      <c r="AB118" s="530"/>
      <c r="AC118" s="556"/>
      <c r="AD118" s="556"/>
      <c r="AE118" s="556"/>
      <c r="AF118" s="556"/>
      <c r="AG118" s="556"/>
      <c r="AH118" s="556"/>
      <c r="AI118" s="556"/>
      <c r="AJ118" s="556"/>
      <c r="AK118" s="556"/>
      <c r="AL118" s="556"/>
      <c r="AM118" s="556"/>
      <c r="AN118" s="556"/>
    </row>
    <row r="119" spans="1:40" s="492" customFormat="1" ht="15" customHeight="1">
      <c r="A119" s="1024"/>
      <c r="B119" s="1024"/>
      <c r="C119" s="1024"/>
      <c r="D119" s="1024"/>
      <c r="E119" s="1024"/>
      <c r="F119" s="1024"/>
      <c r="G119" s="1032"/>
      <c r="H119" s="1024"/>
      <c r="I119" s="1010"/>
      <c r="J119" s="1011"/>
      <c r="K119" s="1007"/>
      <c r="L119" s="508"/>
      <c r="M119" s="535" t="s">
        <v>308</v>
      </c>
      <c r="N119" s="519"/>
      <c r="O119" s="515"/>
      <c r="P119" s="515"/>
      <c r="Q119" s="515"/>
      <c r="R119" s="515"/>
      <c r="S119" s="515"/>
      <c r="T119" s="515"/>
      <c r="U119" s="515"/>
      <c r="V119" s="515"/>
      <c r="W119" s="542"/>
      <c r="X119" s="534"/>
      <c r="Y119" s="533"/>
      <c r="Z119" s="519"/>
      <c r="AA119" s="534"/>
      <c r="AB119" s="530"/>
      <c r="AC119" s="556"/>
      <c r="AD119" s="556"/>
      <c r="AE119" s="556"/>
      <c r="AF119" s="556"/>
      <c r="AG119" s="556"/>
      <c r="AH119" s="556"/>
      <c r="AI119" s="556"/>
      <c r="AJ119" s="556"/>
      <c r="AK119" s="556"/>
      <c r="AL119" s="556"/>
      <c r="AM119" s="556"/>
      <c r="AN119" s="556"/>
    </row>
    <row r="120" spans="1:40" s="651" customFormat="1" ht="102.75" customHeight="1">
      <c r="A120" s="876"/>
      <c r="B120" s="876"/>
      <c r="C120" s="876"/>
      <c r="D120" s="876"/>
      <c r="E120" s="876"/>
      <c r="F120" s="876"/>
      <c r="G120" s="880"/>
      <c r="H120" s="881">
        <v>1</v>
      </c>
      <c r="I120" s="879"/>
      <c r="J120" s="877"/>
      <c r="K120" s="878"/>
      <c r="L120" s="688" t="str">
        <f>mergeValue(A120) &amp;"."&amp; mergeValue(B120)&amp;"."&amp; mergeValue(C120)&amp;"."&amp; mergeValue(D120)&amp;"."&amp; mergeValue(F120)&amp;"."&amp; mergeValue(G120)&amp;"."&amp; mergeValue(H120)</f>
        <v>......1</v>
      </c>
      <c r="M120" s="1018"/>
      <c r="N120" s="678"/>
      <c r="O120" s="667"/>
      <c r="P120" s="667"/>
      <c r="Q120" s="667"/>
      <c r="R120" s="677"/>
      <c r="S120" s="1041"/>
      <c r="T120" s="677"/>
      <c r="U120" s="1041"/>
      <c r="V120" s="682" t="str">
        <f>W120 &amp; "-" &amp; Y120</f>
        <v>-</v>
      </c>
      <c r="W120" s="649"/>
      <c r="X120" s="619" t="s">
        <v>84</v>
      </c>
      <c r="Y120" s="1038"/>
      <c r="Z120" s="441" t="s">
        <v>84</v>
      </c>
      <c r="AA120" s="637"/>
      <c r="AB120" s="656"/>
      <c r="AC120" s="683" t="str">
        <f>strCheckDate(O120:AA120)</f>
        <v/>
      </c>
      <c r="AD120" s="683"/>
      <c r="AE120" s="683"/>
      <c r="AF120" s="686"/>
      <c r="AG120" s="683"/>
      <c r="AH120" s="683"/>
      <c r="AI120" s="683"/>
      <c r="AJ120" s="683"/>
      <c r="AK120" s="683"/>
      <c r="AL120" s="683"/>
      <c r="AM120" s="683"/>
      <c r="AN120" s="683"/>
    </row>
    <row r="123" spans="1:40" s="34" customFormat="1" ht="17.100000000000001" customHeight="1">
      <c r="G123" s="34" t="s">
        <v>12</v>
      </c>
      <c r="I123" s="34" t="s">
        <v>68</v>
      </c>
      <c r="U123" s="151"/>
    </row>
    <row r="124" spans="1:40" ht="17.100000000000001" customHeight="1">
      <c r="T124" s="116"/>
      <c r="U124" s="40"/>
    </row>
    <row r="125" spans="1:40" s="493" customFormat="1" ht="22.5">
      <c r="A125" s="1281">
        <v>1</v>
      </c>
      <c r="B125" s="888"/>
      <c r="C125" s="888"/>
      <c r="D125" s="888"/>
      <c r="E125" s="889"/>
      <c r="F125" s="890"/>
      <c r="G125" s="890"/>
      <c r="H125" s="890"/>
      <c r="I125" s="891"/>
      <c r="J125" s="886"/>
      <c r="K125" s="893"/>
      <c r="L125" s="562">
        <f>mergeValue(A125)</f>
        <v>1</v>
      </c>
      <c r="M125" s="610" t="s">
        <v>19</v>
      </c>
      <c r="N125" s="549"/>
      <c r="O125" s="1324"/>
      <c r="P125" s="1324"/>
      <c r="Q125" s="1324"/>
      <c r="R125" s="1324"/>
      <c r="S125" s="1324"/>
      <c r="T125" s="1324"/>
      <c r="U125" s="1324"/>
      <c r="V125" s="1324"/>
      <c r="W125" s="1129" t="s">
        <v>718</v>
      </c>
      <c r="X125" s="554"/>
      <c r="Y125" s="554"/>
      <c r="Z125" s="554"/>
      <c r="AA125" s="554"/>
      <c r="AB125" s="554"/>
      <c r="AC125" s="554"/>
      <c r="AD125" s="554"/>
      <c r="AE125" s="554"/>
      <c r="AF125" s="554"/>
      <c r="AG125" s="554"/>
      <c r="AH125" s="554"/>
    </row>
    <row r="126" spans="1:40" s="493" customFormat="1" ht="22.5">
      <c r="A126" s="1281"/>
      <c r="B126" s="1281">
        <v>1</v>
      </c>
      <c r="C126" s="888"/>
      <c r="D126" s="888"/>
      <c r="E126" s="890"/>
      <c r="F126" s="890"/>
      <c r="G126" s="890"/>
      <c r="H126" s="890"/>
      <c r="I126" s="885"/>
      <c r="J126" s="884"/>
      <c r="K126" s="887"/>
      <c r="L126" s="562" t="str">
        <f>mergeValue(A126) &amp;"."&amp; mergeValue(B126)</f>
        <v>1.1</v>
      </c>
      <c r="M126" s="516" t="s">
        <v>15</v>
      </c>
      <c r="N126" s="549"/>
      <c r="O126" s="1324"/>
      <c r="P126" s="1324"/>
      <c r="Q126" s="1324"/>
      <c r="R126" s="1324"/>
      <c r="S126" s="1324"/>
      <c r="T126" s="1324"/>
      <c r="U126" s="1324"/>
      <c r="V126" s="1324"/>
      <c r="W126" s="1129" t="s">
        <v>459</v>
      </c>
      <c r="X126" s="554"/>
      <c r="Y126" s="554"/>
      <c r="Z126" s="554"/>
      <c r="AA126" s="554"/>
      <c r="AB126" s="554"/>
      <c r="AC126" s="554"/>
      <c r="AD126" s="554"/>
      <c r="AE126" s="554"/>
      <c r="AF126" s="554"/>
      <c r="AG126" s="554"/>
      <c r="AH126" s="554"/>
    </row>
    <row r="127" spans="1:40" s="493" customFormat="1" ht="22.5">
      <c r="A127" s="1281"/>
      <c r="B127" s="1281"/>
      <c r="C127" s="1281">
        <v>1</v>
      </c>
      <c r="D127" s="888"/>
      <c r="E127" s="890"/>
      <c r="F127" s="890"/>
      <c r="G127" s="890"/>
      <c r="H127" s="890"/>
      <c r="I127" s="892"/>
      <c r="J127" s="884"/>
      <c r="K127" s="887"/>
      <c r="L127" s="562" t="str">
        <f>mergeValue(A127) &amp;"."&amp; mergeValue(B127)&amp;"."&amp; mergeValue(C127)</f>
        <v>1.1.1</v>
      </c>
      <c r="M127" s="517" t="s">
        <v>7</v>
      </c>
      <c r="N127" s="549"/>
      <c r="O127" s="1324"/>
      <c r="P127" s="1324"/>
      <c r="Q127" s="1324"/>
      <c r="R127" s="1324"/>
      <c r="S127" s="1324"/>
      <c r="T127" s="1324"/>
      <c r="U127" s="1324"/>
      <c r="V127" s="1324"/>
      <c r="W127" s="1129" t="s">
        <v>600</v>
      </c>
      <c r="X127" s="554"/>
      <c r="Y127" s="554"/>
      <c r="Z127" s="554"/>
      <c r="AA127" s="554"/>
      <c r="AB127" s="554"/>
      <c r="AC127" s="554"/>
      <c r="AD127" s="554"/>
      <c r="AE127" s="554"/>
      <c r="AF127" s="554"/>
      <c r="AG127" s="554"/>
      <c r="AH127" s="554"/>
    </row>
    <row r="128" spans="1:40" s="493" customFormat="1" ht="22.5">
      <c r="A128" s="1281"/>
      <c r="B128" s="1281"/>
      <c r="C128" s="1281"/>
      <c r="D128" s="1281">
        <v>1</v>
      </c>
      <c r="E128" s="890"/>
      <c r="F128" s="890"/>
      <c r="G128" s="890"/>
      <c r="H128" s="890"/>
      <c r="I128" s="892"/>
      <c r="J128" s="884"/>
      <c r="K128" s="887"/>
      <c r="L128" s="562" t="str">
        <f>mergeValue(A128) &amp;"."&amp; mergeValue(B128)&amp;"."&amp; mergeValue(C128)&amp;"."&amp; mergeValue(D128)</f>
        <v>1.1.1.1</v>
      </c>
      <c r="M128" s="518" t="s">
        <v>21</v>
      </c>
      <c r="N128" s="549"/>
      <c r="O128" s="1324"/>
      <c r="P128" s="1324"/>
      <c r="Q128" s="1324"/>
      <c r="R128" s="1324"/>
      <c r="S128" s="1324"/>
      <c r="T128" s="1324"/>
      <c r="U128" s="1324"/>
      <c r="V128" s="1324"/>
      <c r="W128" s="1129" t="s">
        <v>601</v>
      </c>
      <c r="X128" s="554"/>
      <c r="Y128" s="554"/>
      <c r="Z128" s="554"/>
      <c r="AA128" s="554"/>
      <c r="AB128" s="554"/>
      <c r="AC128" s="554"/>
      <c r="AD128" s="554"/>
      <c r="AE128" s="554"/>
      <c r="AF128" s="554"/>
      <c r="AG128" s="554"/>
      <c r="AH128" s="554"/>
    </row>
    <row r="129" spans="1:34" s="493" customFormat="1" ht="11.25" hidden="1" customHeight="1">
      <c r="A129" s="1281"/>
      <c r="B129" s="1281"/>
      <c r="C129" s="1281"/>
      <c r="D129" s="1281"/>
      <c r="E129" s="1281">
        <v>1</v>
      </c>
      <c r="F129" s="890"/>
      <c r="G129" s="890"/>
      <c r="H129" s="888">
        <v>1</v>
      </c>
      <c r="I129" s="1281">
        <v>1</v>
      </c>
      <c r="J129" s="890"/>
      <c r="K129" s="895"/>
      <c r="L129" s="562"/>
      <c r="M129" s="524"/>
      <c r="N129" s="550"/>
      <c r="O129" s="600"/>
      <c r="P129" s="600"/>
      <c r="Q129" s="600"/>
      <c r="R129" s="600"/>
      <c r="S129" s="600"/>
      <c r="T129" s="600"/>
      <c r="U129" s="600"/>
      <c r="V129" s="478"/>
      <c r="W129" s="1090"/>
      <c r="X129" s="554"/>
      <c r="Y129" s="554"/>
      <c r="Z129" s="554"/>
      <c r="AA129" s="554"/>
      <c r="AB129" s="554"/>
      <c r="AC129" s="554"/>
      <c r="AD129" s="554"/>
      <c r="AE129" s="554"/>
      <c r="AF129" s="554"/>
      <c r="AG129" s="554"/>
      <c r="AH129" s="554"/>
    </row>
    <row r="130" spans="1:34" s="493" customFormat="1" ht="45">
      <c r="A130" s="1281"/>
      <c r="B130" s="1281"/>
      <c r="C130" s="1281"/>
      <c r="D130" s="1281"/>
      <c r="E130" s="1281"/>
      <c r="F130" s="1281">
        <v>1</v>
      </c>
      <c r="G130" s="888"/>
      <c r="H130" s="888"/>
      <c r="I130" s="1281"/>
      <c r="J130" s="1281">
        <v>1</v>
      </c>
      <c r="K130" s="896"/>
      <c r="L130" s="562" t="str">
        <f>mergeValue(A130) &amp;"."&amp; mergeValue(B130)&amp;"."&amp; mergeValue(C130)&amp;"."&amp; mergeValue(D130)&amp;"."&amp;  mergeValue(F130)</f>
        <v>1.1.1.1.1</v>
      </c>
      <c r="M130" s="525" t="s">
        <v>9</v>
      </c>
      <c r="N130" s="550"/>
      <c r="O130" s="1283"/>
      <c r="P130" s="1283"/>
      <c r="Q130" s="1283"/>
      <c r="R130" s="1283"/>
      <c r="S130" s="1283"/>
      <c r="T130" s="1283"/>
      <c r="U130" s="1283"/>
      <c r="V130" s="1283"/>
      <c r="W130" s="1129" t="s">
        <v>720</v>
      </c>
      <c r="X130" s="554"/>
      <c r="Y130" s="558" t="str">
        <f>strCheckUnique(Z130:Z133)</f>
        <v/>
      </c>
      <c r="Z130" s="554"/>
      <c r="AA130" s="558"/>
      <c r="AB130" s="554"/>
      <c r="AC130" s="554"/>
      <c r="AD130" s="554"/>
      <c r="AE130" s="554"/>
      <c r="AF130" s="554"/>
      <c r="AG130" s="554"/>
      <c r="AH130" s="554"/>
    </row>
    <row r="131" spans="1:34" s="493" customFormat="1" ht="99" customHeight="1">
      <c r="A131" s="1281"/>
      <c r="B131" s="1281"/>
      <c r="C131" s="1281"/>
      <c r="D131" s="1281"/>
      <c r="E131" s="1281"/>
      <c r="F131" s="1281"/>
      <c r="G131" s="888">
        <v>1</v>
      </c>
      <c r="H131" s="888"/>
      <c r="I131" s="1281"/>
      <c r="J131" s="1281"/>
      <c r="K131" s="896">
        <v>1</v>
      </c>
      <c r="L131" s="562" t="str">
        <f>mergeValue(A131) &amp;"."&amp; mergeValue(B131)&amp;"."&amp; mergeValue(C131)&amp;"."&amp; mergeValue(D131)&amp;"."&amp; mergeValue(F131)&amp;"."&amp; mergeValue(G131)</f>
        <v>1.1.1.1.1.1</v>
      </c>
      <c r="M131" s="1016"/>
      <c r="N131" s="555"/>
      <c r="O131" s="532"/>
      <c r="P131" s="532"/>
      <c r="Q131" s="1040"/>
      <c r="R131" s="1287"/>
      <c r="S131" s="1289" t="s">
        <v>83</v>
      </c>
      <c r="T131" s="1287"/>
      <c r="U131" s="1289" t="s">
        <v>84</v>
      </c>
      <c r="V131" s="547"/>
      <c r="W131" s="1299" t="s">
        <v>733</v>
      </c>
      <c r="X131" s="554" t="str">
        <f>strCheckDate(O132:V132)</f>
        <v/>
      </c>
      <c r="Y131" s="558"/>
      <c r="Z131" s="558" t="str">
        <f>IF(M131="","",M131 )</f>
        <v/>
      </c>
      <c r="AA131" s="558"/>
      <c r="AB131" s="558"/>
      <c r="AC131" s="558"/>
      <c r="AD131" s="554"/>
      <c r="AE131" s="554"/>
      <c r="AF131" s="554"/>
      <c r="AG131" s="554"/>
      <c r="AH131" s="554"/>
    </row>
    <row r="132" spans="1:34" s="493" customFormat="1" ht="0.2" customHeight="1">
      <c r="A132" s="1281"/>
      <c r="B132" s="1281"/>
      <c r="C132" s="1281"/>
      <c r="D132" s="1281"/>
      <c r="E132" s="1281"/>
      <c r="F132" s="1281"/>
      <c r="G132" s="888"/>
      <c r="H132" s="888"/>
      <c r="I132" s="1281"/>
      <c r="J132" s="1281"/>
      <c r="K132" s="896"/>
      <c r="L132" s="569"/>
      <c r="M132" s="615"/>
      <c r="N132" s="555"/>
      <c r="O132" s="532"/>
      <c r="P132" s="532"/>
      <c r="Q132" s="553" t="str">
        <f>R131 &amp; "-" &amp; T131</f>
        <v>-</v>
      </c>
      <c r="R132" s="1288"/>
      <c r="S132" s="1289"/>
      <c r="T132" s="1288"/>
      <c r="U132" s="1289"/>
      <c r="V132" s="547"/>
      <c r="W132" s="1300"/>
      <c r="X132" s="554"/>
      <c r="Y132" s="554"/>
      <c r="Z132" s="554"/>
      <c r="AA132" s="554"/>
      <c r="AB132" s="554"/>
      <c r="AC132" s="554"/>
      <c r="AD132" s="554"/>
      <c r="AE132" s="554"/>
      <c r="AF132" s="554"/>
      <c r="AG132" s="554"/>
      <c r="AH132" s="554"/>
    </row>
    <row r="133" spans="1:34" s="492" customFormat="1" ht="15" customHeight="1">
      <c r="A133" s="1281"/>
      <c r="B133" s="1281"/>
      <c r="C133" s="1281"/>
      <c r="D133" s="1281"/>
      <c r="E133" s="1281"/>
      <c r="F133" s="1281"/>
      <c r="G133" s="890"/>
      <c r="H133" s="888"/>
      <c r="I133" s="1281"/>
      <c r="J133" s="1281"/>
      <c r="K133" s="895"/>
      <c r="L133" s="508"/>
      <c r="M133" s="526" t="s">
        <v>24</v>
      </c>
      <c r="N133" s="521"/>
      <c r="O133" s="515"/>
      <c r="P133" s="515"/>
      <c r="Q133" s="515"/>
      <c r="R133" s="542"/>
      <c r="S133" s="534"/>
      <c r="T133" s="533"/>
      <c r="U133" s="521"/>
      <c r="V133" s="530"/>
      <c r="W133" s="1301"/>
      <c r="X133" s="556"/>
      <c r="Y133" s="556"/>
      <c r="Z133" s="556"/>
      <c r="AA133" s="556"/>
      <c r="AB133" s="556"/>
      <c r="AC133" s="556"/>
      <c r="AD133" s="556"/>
      <c r="AE133" s="556"/>
      <c r="AF133" s="556"/>
      <c r="AG133" s="556"/>
      <c r="AH133" s="556"/>
    </row>
    <row r="134" spans="1:34" s="492" customFormat="1" ht="15" customHeight="1">
      <c r="A134" s="1281"/>
      <c r="B134" s="1281"/>
      <c r="C134" s="1281"/>
      <c r="D134" s="1281"/>
      <c r="E134" s="1281"/>
      <c r="F134" s="890"/>
      <c r="G134" s="890"/>
      <c r="H134" s="888"/>
      <c r="I134" s="1281"/>
      <c r="J134" s="890"/>
      <c r="K134" s="895"/>
      <c r="L134" s="508"/>
      <c r="M134" s="521" t="s">
        <v>10</v>
      </c>
      <c r="N134" s="520"/>
      <c r="O134" s="515"/>
      <c r="P134" s="515"/>
      <c r="Q134" s="515"/>
      <c r="R134" s="542"/>
      <c r="S134" s="534"/>
      <c r="T134" s="533"/>
      <c r="U134" s="520"/>
      <c r="V134" s="534"/>
      <c r="W134" s="530"/>
      <c r="X134" s="556"/>
      <c r="Y134" s="556"/>
      <c r="Z134" s="556"/>
      <c r="AA134" s="556"/>
      <c r="AB134" s="556"/>
      <c r="AC134" s="556"/>
      <c r="AD134" s="556"/>
      <c r="AE134" s="556"/>
      <c r="AF134" s="556"/>
      <c r="AG134" s="556"/>
      <c r="AH134" s="556"/>
    </row>
    <row r="135" spans="1:34" s="492" customFormat="1" ht="0.2" customHeight="1">
      <c r="A135" s="1281"/>
      <c r="B135" s="1281"/>
      <c r="C135" s="1281"/>
      <c r="D135" s="1281"/>
      <c r="E135" s="894"/>
      <c r="F135" s="890"/>
      <c r="G135" s="890"/>
      <c r="H135" s="890"/>
      <c r="I135" s="886"/>
      <c r="J135" s="883"/>
      <c r="K135" s="893"/>
      <c r="L135" s="508"/>
      <c r="M135" s="521"/>
      <c r="N135" s="519"/>
      <c r="O135" s="515"/>
      <c r="P135" s="515"/>
      <c r="Q135" s="515"/>
      <c r="R135" s="542"/>
      <c r="S135" s="534"/>
      <c r="T135" s="533"/>
      <c r="U135" s="519"/>
      <c r="V135" s="534"/>
      <c r="W135" s="530"/>
      <c r="X135" s="556"/>
      <c r="Y135" s="556"/>
      <c r="Z135" s="556"/>
      <c r="AA135" s="556"/>
      <c r="AB135" s="556"/>
      <c r="AC135" s="556"/>
      <c r="AD135" s="556"/>
      <c r="AE135" s="556"/>
      <c r="AF135" s="556"/>
      <c r="AG135" s="556"/>
      <c r="AH135" s="556"/>
    </row>
    <row r="136" spans="1:34" s="492" customFormat="1" ht="15" customHeight="1">
      <c r="A136" s="1281"/>
      <c r="B136" s="1281"/>
      <c r="C136" s="1281"/>
      <c r="D136" s="894"/>
      <c r="E136" s="894"/>
      <c r="F136" s="890"/>
      <c r="G136" s="890"/>
      <c r="H136" s="890"/>
      <c r="I136" s="886"/>
      <c r="J136" s="883"/>
      <c r="K136" s="893"/>
      <c r="L136" s="508"/>
      <c r="M136" s="520" t="s">
        <v>16</v>
      </c>
      <c r="N136" s="519"/>
      <c r="O136" s="515"/>
      <c r="P136" s="515"/>
      <c r="Q136" s="515"/>
      <c r="R136" s="542"/>
      <c r="S136" s="534"/>
      <c r="T136" s="533"/>
      <c r="U136" s="519"/>
      <c r="V136" s="534"/>
      <c r="W136" s="530"/>
      <c r="X136" s="556"/>
      <c r="Y136" s="556"/>
      <c r="Z136" s="556"/>
      <c r="AA136" s="556"/>
      <c r="AB136" s="556"/>
      <c r="AC136" s="556"/>
      <c r="AD136" s="556"/>
      <c r="AE136" s="556"/>
      <c r="AF136" s="556"/>
      <c r="AG136" s="556"/>
      <c r="AH136" s="556"/>
    </row>
    <row r="137" spans="1:34" s="492" customFormat="1" ht="15" customHeight="1">
      <c r="A137" s="1281"/>
      <c r="B137" s="1281"/>
      <c r="C137" s="894"/>
      <c r="D137" s="894"/>
      <c r="E137" s="894"/>
      <c r="F137" s="894"/>
      <c r="G137" s="899"/>
      <c r="H137" s="886"/>
      <c r="I137" s="897"/>
      <c r="J137" s="883"/>
      <c r="K137" s="898"/>
      <c r="L137" s="508"/>
      <c r="M137" s="519" t="s">
        <v>17</v>
      </c>
      <c r="N137" s="519"/>
      <c r="O137" s="515"/>
      <c r="P137" s="515"/>
      <c r="Q137" s="515"/>
      <c r="R137" s="542"/>
      <c r="S137" s="534"/>
      <c r="T137" s="533"/>
      <c r="U137" s="519"/>
      <c r="V137" s="534"/>
      <c r="W137" s="530"/>
      <c r="X137" s="556"/>
      <c r="Y137" s="556"/>
      <c r="Z137" s="556"/>
      <c r="AA137" s="556"/>
      <c r="AB137" s="556"/>
      <c r="AC137" s="556"/>
      <c r="AD137" s="556"/>
      <c r="AE137" s="556"/>
      <c r="AF137" s="556"/>
      <c r="AG137" s="556"/>
      <c r="AH137" s="556"/>
    </row>
    <row r="138" spans="1:34" s="492" customFormat="1" ht="15" customHeight="1">
      <c r="A138" s="1281"/>
      <c r="B138" s="894"/>
      <c r="C138" s="894"/>
      <c r="D138" s="894"/>
      <c r="E138" s="894"/>
      <c r="F138" s="894"/>
      <c r="G138" s="899"/>
      <c r="H138" s="886"/>
      <c r="I138" s="886"/>
      <c r="J138" s="883"/>
      <c r="K138" s="893"/>
      <c r="L138" s="508"/>
      <c r="M138" s="528" t="s">
        <v>18</v>
      </c>
      <c r="N138" s="519"/>
      <c r="O138" s="515"/>
      <c r="P138" s="515"/>
      <c r="Q138" s="515"/>
      <c r="R138" s="542"/>
      <c r="S138" s="534"/>
      <c r="T138" s="533"/>
      <c r="U138" s="519"/>
      <c r="V138" s="534"/>
      <c r="W138" s="530"/>
      <c r="X138" s="556"/>
      <c r="Y138" s="556"/>
      <c r="Z138" s="556"/>
      <c r="AA138" s="556"/>
      <c r="AB138" s="556"/>
      <c r="AC138" s="556"/>
      <c r="AD138" s="556"/>
      <c r="AE138" s="556"/>
      <c r="AF138" s="556"/>
      <c r="AG138" s="556"/>
      <c r="AH138" s="556"/>
    </row>
    <row r="139" spans="1:34" s="492" customFormat="1" ht="15" customHeight="1">
      <c r="A139" s="882"/>
      <c r="B139" s="882"/>
      <c r="C139" s="882"/>
      <c r="D139" s="882"/>
      <c r="E139" s="882"/>
      <c r="F139" s="882"/>
      <c r="G139" s="882"/>
      <c r="H139" s="882"/>
      <c r="I139" s="882"/>
      <c r="J139" s="882"/>
      <c r="K139" s="882"/>
      <c r="L139" s="462"/>
      <c r="M139" s="535" t="s">
        <v>308</v>
      </c>
      <c r="N139" s="519"/>
      <c r="O139" s="515"/>
      <c r="P139" s="515"/>
      <c r="Q139" s="515"/>
      <c r="R139" s="542"/>
      <c r="S139" s="534"/>
      <c r="T139" s="533"/>
      <c r="U139" s="519"/>
      <c r="V139" s="534"/>
      <c r="W139" s="530"/>
      <c r="X139" s="556"/>
      <c r="Y139" s="556"/>
      <c r="Z139" s="556"/>
      <c r="AA139" s="556"/>
      <c r="AB139" s="556"/>
      <c r="AC139" s="556"/>
      <c r="AD139" s="556"/>
      <c r="AE139" s="556"/>
      <c r="AF139" s="556"/>
      <c r="AG139" s="556"/>
      <c r="AH139" s="556"/>
    </row>
    <row r="140" spans="1:34" ht="17.100000000000001" customHeight="1">
      <c r="X140" s="196"/>
      <c r="Y140" s="196"/>
      <c r="Z140" s="196"/>
      <c r="AA140" s="196"/>
      <c r="AB140" s="196"/>
      <c r="AC140" s="196"/>
      <c r="AD140" s="196"/>
      <c r="AE140" s="196"/>
      <c r="AF140" s="196"/>
      <c r="AG140" s="196"/>
      <c r="AH140" s="196"/>
    </row>
    <row r="141" spans="1:34" s="34" customFormat="1" ht="17.100000000000001" customHeight="1">
      <c r="G141" s="34" t="s">
        <v>12</v>
      </c>
      <c r="I141" s="34" t="s">
        <v>182</v>
      </c>
      <c r="V141" s="151"/>
      <c r="X141" s="209"/>
      <c r="Y141" s="209"/>
      <c r="Z141" s="209"/>
      <c r="AA141" s="209"/>
      <c r="AB141" s="209"/>
      <c r="AC141" s="209"/>
      <c r="AD141" s="209"/>
      <c r="AE141" s="209"/>
      <c r="AF141" s="209"/>
      <c r="AG141" s="209"/>
      <c r="AH141" s="209"/>
    </row>
    <row r="142" spans="1:34" ht="17.100000000000001" customHeight="1">
      <c r="T142" s="116"/>
      <c r="U142" s="40"/>
      <c r="X142" s="196"/>
      <c r="Y142" s="196"/>
      <c r="Z142" s="196"/>
      <c r="AA142" s="196"/>
      <c r="AB142" s="196"/>
      <c r="AC142" s="196"/>
      <c r="AD142" s="196"/>
      <c r="AE142" s="196"/>
      <c r="AF142" s="196"/>
      <c r="AG142" s="196"/>
      <c r="AH142" s="196"/>
    </row>
    <row r="143" spans="1:34" s="493" customFormat="1" ht="22.5">
      <c r="A143" s="1281">
        <v>1</v>
      </c>
      <c r="B143" s="906"/>
      <c r="C143" s="906"/>
      <c r="D143" s="906"/>
      <c r="E143" s="907"/>
      <c r="F143" s="908"/>
      <c r="G143" s="908"/>
      <c r="H143" s="908"/>
      <c r="I143" s="909"/>
      <c r="J143" s="904"/>
      <c r="K143" s="911"/>
      <c r="L143" s="562">
        <f>mergeValue(A143)</f>
        <v>1</v>
      </c>
      <c r="M143" s="610" t="s">
        <v>19</v>
      </c>
      <c r="N143" s="549"/>
      <c r="O143" s="1324"/>
      <c r="P143" s="1324"/>
      <c r="Q143" s="1324"/>
      <c r="R143" s="1324"/>
      <c r="S143" s="1324"/>
      <c r="T143" s="1324"/>
      <c r="U143" s="1324"/>
      <c r="V143" s="1324"/>
      <c r="W143" s="1129" t="s">
        <v>718</v>
      </c>
      <c r="X143" s="554"/>
      <c r="Y143" s="554"/>
      <c r="Z143" s="554"/>
      <c r="AA143" s="554"/>
      <c r="AB143" s="554"/>
      <c r="AC143" s="554"/>
      <c r="AD143" s="554"/>
      <c r="AE143" s="554"/>
      <c r="AF143" s="554"/>
      <c r="AG143" s="554"/>
      <c r="AH143" s="554"/>
    </row>
    <row r="144" spans="1:34" s="493" customFormat="1" ht="22.5">
      <c r="A144" s="1281"/>
      <c r="B144" s="1281">
        <v>1</v>
      </c>
      <c r="C144" s="906"/>
      <c r="D144" s="906"/>
      <c r="E144" s="908"/>
      <c r="F144" s="908"/>
      <c r="G144" s="908"/>
      <c r="H144" s="908"/>
      <c r="I144" s="903"/>
      <c r="J144" s="902"/>
      <c r="K144" s="905"/>
      <c r="L144" s="562" t="str">
        <f>mergeValue(A144) &amp;"."&amp; mergeValue(B144)</f>
        <v>1.1</v>
      </c>
      <c r="M144" s="516" t="s">
        <v>15</v>
      </c>
      <c r="N144" s="549"/>
      <c r="O144" s="1324"/>
      <c r="P144" s="1324"/>
      <c r="Q144" s="1324"/>
      <c r="R144" s="1324"/>
      <c r="S144" s="1324"/>
      <c r="T144" s="1324"/>
      <c r="U144" s="1324"/>
      <c r="V144" s="1324"/>
      <c r="W144" s="1129" t="s">
        <v>459</v>
      </c>
      <c r="X144" s="554"/>
      <c r="Y144" s="554"/>
      <c r="Z144" s="554"/>
      <c r="AA144" s="554"/>
      <c r="AB144" s="554"/>
      <c r="AC144" s="554"/>
      <c r="AD144" s="554"/>
      <c r="AE144" s="554"/>
      <c r="AF144" s="554"/>
      <c r="AG144" s="554"/>
      <c r="AH144" s="554"/>
    </row>
    <row r="145" spans="1:35" s="493" customFormat="1" ht="22.5">
      <c r="A145" s="1281"/>
      <c r="B145" s="1281"/>
      <c r="C145" s="1281">
        <v>1</v>
      </c>
      <c r="D145" s="906"/>
      <c r="E145" s="908"/>
      <c r="F145" s="908"/>
      <c r="G145" s="908"/>
      <c r="H145" s="908"/>
      <c r="I145" s="910"/>
      <c r="J145" s="902"/>
      <c r="K145" s="905"/>
      <c r="L145" s="562" t="str">
        <f>mergeValue(A145) &amp;"."&amp; mergeValue(B145)&amp;"."&amp; mergeValue(C145)</f>
        <v>1.1.1</v>
      </c>
      <c r="M145" s="517" t="s">
        <v>7</v>
      </c>
      <c r="N145" s="549"/>
      <c r="O145" s="1324"/>
      <c r="P145" s="1324"/>
      <c r="Q145" s="1324"/>
      <c r="R145" s="1324"/>
      <c r="S145" s="1324"/>
      <c r="T145" s="1324"/>
      <c r="U145" s="1324"/>
      <c r="V145" s="1324"/>
      <c r="W145" s="1129" t="s">
        <v>600</v>
      </c>
      <c r="X145" s="554"/>
      <c r="Y145" s="554"/>
      <c r="Z145" s="554"/>
      <c r="AA145" s="554"/>
      <c r="AB145" s="554"/>
      <c r="AC145" s="554"/>
      <c r="AD145" s="554"/>
      <c r="AE145" s="554"/>
      <c r="AF145" s="554"/>
      <c r="AG145" s="554"/>
      <c r="AH145" s="554"/>
    </row>
    <row r="146" spans="1:35" s="493" customFormat="1" ht="22.5">
      <c r="A146" s="1281"/>
      <c r="B146" s="1281"/>
      <c r="C146" s="1281"/>
      <c r="D146" s="1281">
        <v>1</v>
      </c>
      <c r="E146" s="908"/>
      <c r="F146" s="908"/>
      <c r="G146" s="908"/>
      <c r="H146" s="908"/>
      <c r="I146" s="910"/>
      <c r="J146" s="902"/>
      <c r="K146" s="905"/>
      <c r="L146" s="562" t="str">
        <f>mergeValue(A146) &amp;"."&amp; mergeValue(B146)&amp;"."&amp; mergeValue(C146)&amp;"."&amp; mergeValue(D146)</f>
        <v>1.1.1.1</v>
      </c>
      <c r="M146" s="518" t="s">
        <v>21</v>
      </c>
      <c r="N146" s="549"/>
      <c r="O146" s="1324"/>
      <c r="P146" s="1324"/>
      <c r="Q146" s="1324"/>
      <c r="R146" s="1324"/>
      <c r="S146" s="1324"/>
      <c r="T146" s="1324"/>
      <c r="U146" s="1324"/>
      <c r="V146" s="1324"/>
      <c r="W146" s="1129" t="s">
        <v>601</v>
      </c>
      <c r="X146" s="554"/>
      <c r="Y146" s="554"/>
      <c r="Z146" s="554"/>
      <c r="AA146" s="554"/>
      <c r="AB146" s="554"/>
      <c r="AC146" s="554"/>
      <c r="AD146" s="554"/>
      <c r="AE146" s="554"/>
      <c r="AF146" s="554"/>
      <c r="AG146" s="554"/>
      <c r="AH146" s="554"/>
    </row>
    <row r="147" spans="1:35" s="493" customFormat="1" ht="11.25" hidden="1" customHeight="1">
      <c r="A147" s="1281"/>
      <c r="B147" s="1281"/>
      <c r="C147" s="1281"/>
      <c r="D147" s="1281"/>
      <c r="E147" s="1281">
        <v>1</v>
      </c>
      <c r="F147" s="908"/>
      <c r="G147" s="908"/>
      <c r="H147" s="906">
        <v>1</v>
      </c>
      <c r="I147" s="1281">
        <v>1</v>
      </c>
      <c r="J147" s="908"/>
      <c r="K147" s="913"/>
      <c r="L147" s="562"/>
      <c r="M147" s="524"/>
      <c r="N147" s="550"/>
      <c r="O147" s="600"/>
      <c r="P147" s="600"/>
      <c r="Q147" s="600"/>
      <c r="R147" s="600"/>
      <c r="S147" s="600"/>
      <c r="T147" s="600"/>
      <c r="U147" s="600"/>
      <c r="V147" s="478"/>
      <c r="W147" s="1090"/>
      <c r="X147" s="554"/>
      <c r="Y147" s="554"/>
      <c r="Z147" s="554"/>
      <c r="AA147" s="554"/>
      <c r="AB147" s="554"/>
      <c r="AC147" s="554"/>
      <c r="AD147" s="554"/>
      <c r="AE147" s="554"/>
      <c r="AF147" s="554"/>
      <c r="AG147" s="554"/>
      <c r="AH147" s="554"/>
    </row>
    <row r="148" spans="1:35" s="493" customFormat="1" ht="45">
      <c r="A148" s="1281"/>
      <c r="B148" s="1281"/>
      <c r="C148" s="1281"/>
      <c r="D148" s="1281"/>
      <c r="E148" s="1281"/>
      <c r="F148" s="1281">
        <v>1</v>
      </c>
      <c r="G148" s="906"/>
      <c r="H148" s="906"/>
      <c r="I148" s="1281"/>
      <c r="J148" s="1281">
        <v>1</v>
      </c>
      <c r="K148" s="914"/>
      <c r="L148" s="562" t="str">
        <f>mergeValue(A148) &amp;"."&amp; mergeValue(B148)&amp;"."&amp; mergeValue(C148)&amp;"."&amp; mergeValue(D148)&amp;"."&amp;  mergeValue(F148)</f>
        <v>1.1.1.1.1</v>
      </c>
      <c r="M148" s="525" t="s">
        <v>9</v>
      </c>
      <c r="N148" s="550"/>
      <c r="O148" s="1283"/>
      <c r="P148" s="1283"/>
      <c r="Q148" s="1283"/>
      <c r="R148" s="1283"/>
      <c r="S148" s="1283"/>
      <c r="T148" s="1283"/>
      <c r="U148" s="1283"/>
      <c r="V148" s="1283"/>
      <c r="W148" s="1129" t="s">
        <v>720</v>
      </c>
      <c r="X148" s="554"/>
      <c r="Y148" s="558" t="str">
        <f>strCheckUnique(Z148:Z151)</f>
        <v/>
      </c>
      <c r="Z148" s="554"/>
      <c r="AA148" s="558"/>
      <c r="AB148" s="554"/>
      <c r="AC148" s="554"/>
      <c r="AD148" s="554"/>
      <c r="AE148" s="554"/>
      <c r="AF148" s="554"/>
      <c r="AG148" s="554"/>
      <c r="AH148" s="554"/>
    </row>
    <row r="149" spans="1:35" s="493" customFormat="1" ht="99" customHeight="1">
      <c r="A149" s="1281"/>
      <c r="B149" s="1281"/>
      <c r="C149" s="1281"/>
      <c r="D149" s="1281"/>
      <c r="E149" s="1281"/>
      <c r="F149" s="1281"/>
      <c r="G149" s="906">
        <v>1</v>
      </c>
      <c r="H149" s="906"/>
      <c r="I149" s="1281"/>
      <c r="J149" s="1281"/>
      <c r="K149" s="914">
        <v>1</v>
      </c>
      <c r="L149" s="562" t="str">
        <f>mergeValue(A149) &amp;"."&amp; mergeValue(B149)&amp;"."&amp; mergeValue(C149)&amp;"."&amp; mergeValue(D149)&amp;"."&amp; mergeValue(F149)&amp;"."&amp; mergeValue(G149)</f>
        <v>1.1.1.1.1.1</v>
      </c>
      <c r="M149" s="1016"/>
      <c r="N149" s="555"/>
      <c r="O149" s="532"/>
      <c r="P149" s="532"/>
      <c r="Q149" s="1040"/>
      <c r="R149" s="1287"/>
      <c r="S149" s="1289" t="s">
        <v>83</v>
      </c>
      <c r="T149" s="1287"/>
      <c r="U149" s="1289" t="s">
        <v>84</v>
      </c>
      <c r="V149" s="547"/>
      <c r="W149" s="1299" t="s">
        <v>733</v>
      </c>
      <c r="X149" s="554" t="str">
        <f>strCheckDate(O150:V150)</f>
        <v/>
      </c>
      <c r="Y149" s="558"/>
      <c r="Z149" s="558" t="str">
        <f>IF(M149="","",M149 )</f>
        <v/>
      </c>
      <c r="AA149" s="558"/>
      <c r="AB149" s="558"/>
      <c r="AC149" s="558"/>
      <c r="AD149" s="554"/>
      <c r="AE149" s="554"/>
      <c r="AF149" s="554"/>
      <c r="AG149" s="554"/>
      <c r="AH149" s="554"/>
    </row>
    <row r="150" spans="1:35" s="493" customFormat="1" ht="0.2" customHeight="1">
      <c r="A150" s="1281"/>
      <c r="B150" s="1281"/>
      <c r="C150" s="1281"/>
      <c r="D150" s="1281"/>
      <c r="E150" s="1281"/>
      <c r="F150" s="1281"/>
      <c r="G150" s="906"/>
      <c r="H150" s="906"/>
      <c r="I150" s="1281"/>
      <c r="J150" s="1281"/>
      <c r="K150" s="914"/>
      <c r="L150" s="569"/>
      <c r="M150" s="615"/>
      <c r="N150" s="555"/>
      <c r="O150" s="532"/>
      <c r="P150" s="532"/>
      <c r="Q150" s="553" t="str">
        <f>R149 &amp; "-" &amp; T149</f>
        <v>-</v>
      </c>
      <c r="R150" s="1288"/>
      <c r="S150" s="1289"/>
      <c r="T150" s="1288"/>
      <c r="U150" s="1289"/>
      <c r="V150" s="547"/>
      <c r="W150" s="1300"/>
      <c r="X150" s="554"/>
      <c r="Y150" s="554"/>
      <c r="Z150" s="554"/>
      <c r="AA150" s="554"/>
      <c r="AB150" s="554"/>
      <c r="AC150" s="554"/>
      <c r="AD150" s="554"/>
      <c r="AE150" s="554"/>
      <c r="AF150" s="554"/>
      <c r="AG150" s="554"/>
      <c r="AH150" s="554"/>
    </row>
    <row r="151" spans="1:35" s="492" customFormat="1" ht="15" customHeight="1">
      <c r="A151" s="1281"/>
      <c r="B151" s="1281"/>
      <c r="C151" s="1281"/>
      <c r="D151" s="1281"/>
      <c r="E151" s="1281"/>
      <c r="F151" s="1281"/>
      <c r="G151" s="908"/>
      <c r="H151" s="906"/>
      <c r="I151" s="1281"/>
      <c r="J151" s="1281"/>
      <c r="K151" s="913"/>
      <c r="L151" s="508"/>
      <c r="M151" s="526" t="s">
        <v>24</v>
      </c>
      <c r="N151" s="521"/>
      <c r="O151" s="515"/>
      <c r="P151" s="515"/>
      <c r="Q151" s="515"/>
      <c r="R151" s="542"/>
      <c r="S151" s="534"/>
      <c r="T151" s="533"/>
      <c r="U151" s="521"/>
      <c r="V151" s="530"/>
      <c r="W151" s="1301"/>
      <c r="X151" s="556"/>
      <c r="Y151" s="556"/>
      <c r="Z151" s="556"/>
      <c r="AA151" s="556"/>
      <c r="AB151" s="556"/>
      <c r="AC151" s="556"/>
      <c r="AD151" s="556"/>
      <c r="AE151" s="556"/>
      <c r="AF151" s="556"/>
      <c r="AG151" s="556"/>
      <c r="AH151" s="556"/>
    </row>
    <row r="152" spans="1:35" s="492" customFormat="1" ht="15" customHeight="1">
      <c r="A152" s="1281"/>
      <c r="B152" s="1281"/>
      <c r="C152" s="1281"/>
      <c r="D152" s="1281"/>
      <c r="E152" s="1281"/>
      <c r="F152" s="908"/>
      <c r="G152" s="908"/>
      <c r="H152" s="906"/>
      <c r="I152" s="1281"/>
      <c r="J152" s="908"/>
      <c r="K152" s="913"/>
      <c r="L152" s="508"/>
      <c r="M152" s="521" t="s">
        <v>10</v>
      </c>
      <c r="N152" s="520"/>
      <c r="O152" s="515"/>
      <c r="P152" s="515"/>
      <c r="Q152" s="515"/>
      <c r="R152" s="542"/>
      <c r="S152" s="534"/>
      <c r="T152" s="533"/>
      <c r="U152" s="520"/>
      <c r="V152" s="534"/>
      <c r="W152" s="530"/>
      <c r="X152" s="556"/>
      <c r="Y152" s="556"/>
      <c r="Z152" s="556"/>
      <c r="AA152" s="556"/>
      <c r="AB152" s="556"/>
      <c r="AC152" s="556"/>
      <c r="AD152" s="556"/>
      <c r="AE152" s="556"/>
      <c r="AF152" s="556"/>
      <c r="AG152" s="556"/>
      <c r="AH152" s="556"/>
    </row>
    <row r="153" spans="1:35" s="492" customFormat="1" ht="15" hidden="1" customHeight="1">
      <c r="A153" s="1281"/>
      <c r="B153" s="1281"/>
      <c r="C153" s="1281"/>
      <c r="D153" s="1281"/>
      <c r="E153" s="912"/>
      <c r="F153" s="908"/>
      <c r="G153" s="908"/>
      <c r="H153" s="908"/>
      <c r="I153" s="904"/>
      <c r="J153" s="901"/>
      <c r="K153" s="911"/>
      <c r="L153" s="508"/>
      <c r="M153" s="521"/>
      <c r="N153" s="521"/>
      <c r="O153" s="521"/>
      <c r="P153" s="521"/>
      <c r="Q153" s="521"/>
      <c r="R153" s="521"/>
      <c r="S153" s="521"/>
      <c r="T153" s="521"/>
      <c r="U153" s="521"/>
      <c r="V153" s="534"/>
      <c r="W153" s="530"/>
      <c r="X153" s="556"/>
      <c r="Y153" s="556"/>
      <c r="Z153" s="556"/>
      <c r="AA153" s="556"/>
      <c r="AB153" s="556"/>
      <c r="AC153" s="556"/>
      <c r="AD153" s="556"/>
      <c r="AE153" s="556"/>
      <c r="AF153" s="556"/>
      <c r="AG153" s="556"/>
      <c r="AH153" s="556"/>
      <c r="AI153" s="556"/>
    </row>
    <row r="154" spans="1:35" s="492" customFormat="1" ht="15" customHeight="1">
      <c r="A154" s="1281"/>
      <c r="B154" s="1281"/>
      <c r="C154" s="1281"/>
      <c r="D154" s="912"/>
      <c r="E154" s="912"/>
      <c r="F154" s="908"/>
      <c r="G154" s="908"/>
      <c r="H154" s="908"/>
      <c r="I154" s="904"/>
      <c r="J154" s="901"/>
      <c r="K154" s="911"/>
      <c r="L154" s="508"/>
      <c r="M154" s="520" t="s">
        <v>16</v>
      </c>
      <c r="N154" s="519"/>
      <c r="O154" s="515"/>
      <c r="P154" s="515"/>
      <c r="Q154" s="515"/>
      <c r="R154" s="542"/>
      <c r="S154" s="534"/>
      <c r="T154" s="533"/>
      <c r="U154" s="519"/>
      <c r="V154" s="534"/>
      <c r="W154" s="530"/>
      <c r="X154" s="556"/>
      <c r="Y154" s="556"/>
      <c r="Z154" s="556"/>
      <c r="AA154" s="556"/>
      <c r="AB154" s="556"/>
      <c r="AC154" s="556"/>
      <c r="AD154" s="556"/>
      <c r="AE154" s="556"/>
      <c r="AF154" s="556"/>
      <c r="AG154" s="556"/>
      <c r="AH154" s="556"/>
    </row>
    <row r="155" spans="1:35" s="492" customFormat="1" ht="15" customHeight="1">
      <c r="A155" s="1281"/>
      <c r="B155" s="1281"/>
      <c r="C155" s="912"/>
      <c r="D155" s="912"/>
      <c r="E155" s="912"/>
      <c r="F155" s="912"/>
      <c r="G155" s="917"/>
      <c r="H155" s="904"/>
      <c r="I155" s="915"/>
      <c r="J155" s="901"/>
      <c r="K155" s="916"/>
      <c r="L155" s="508"/>
      <c r="M155" s="519" t="s">
        <v>17</v>
      </c>
      <c r="N155" s="519"/>
      <c r="O155" s="515"/>
      <c r="P155" s="515"/>
      <c r="Q155" s="515"/>
      <c r="R155" s="542"/>
      <c r="S155" s="534"/>
      <c r="T155" s="533"/>
      <c r="U155" s="519"/>
      <c r="V155" s="534"/>
      <c r="W155" s="530"/>
      <c r="X155" s="556"/>
      <c r="Y155" s="556"/>
      <c r="Z155" s="556"/>
      <c r="AA155" s="556"/>
      <c r="AB155" s="556"/>
      <c r="AC155" s="556"/>
      <c r="AD155" s="556"/>
      <c r="AE155" s="556"/>
      <c r="AF155" s="556"/>
      <c r="AG155" s="556"/>
      <c r="AH155" s="556"/>
    </row>
    <row r="156" spans="1:35" s="492" customFormat="1" ht="15" customHeight="1">
      <c r="A156" s="1281"/>
      <c r="B156" s="912"/>
      <c r="C156" s="912"/>
      <c r="D156" s="912"/>
      <c r="E156" s="912"/>
      <c r="F156" s="912"/>
      <c r="G156" s="917"/>
      <c r="H156" s="904"/>
      <c r="I156" s="904"/>
      <c r="J156" s="901"/>
      <c r="K156" s="911"/>
      <c r="L156" s="508"/>
      <c r="M156" s="528" t="s">
        <v>18</v>
      </c>
      <c r="N156" s="519"/>
      <c r="O156" s="515"/>
      <c r="P156" s="515"/>
      <c r="Q156" s="515"/>
      <c r="R156" s="542"/>
      <c r="S156" s="534"/>
      <c r="T156" s="533"/>
      <c r="U156" s="519"/>
      <c r="V156" s="534"/>
      <c r="W156" s="530"/>
      <c r="X156" s="556"/>
      <c r="Y156" s="556"/>
      <c r="Z156" s="556"/>
      <c r="AA156" s="556"/>
      <c r="AB156" s="556"/>
      <c r="AC156" s="556"/>
      <c r="AD156" s="556"/>
      <c r="AE156" s="556"/>
      <c r="AF156" s="556"/>
      <c r="AG156" s="556"/>
      <c r="AH156" s="556"/>
    </row>
    <row r="157" spans="1:35" s="492" customFormat="1" ht="15" customHeight="1">
      <c r="A157" s="900"/>
      <c r="B157" s="900"/>
      <c r="C157" s="900"/>
      <c r="D157" s="900"/>
      <c r="E157" s="900"/>
      <c r="F157" s="900"/>
      <c r="G157" s="900"/>
      <c r="H157" s="900"/>
      <c r="I157" s="900"/>
      <c r="J157" s="900"/>
      <c r="K157" s="900"/>
      <c r="L157" s="508"/>
      <c r="M157" s="535" t="s">
        <v>308</v>
      </c>
      <c r="N157" s="519"/>
      <c r="O157" s="515"/>
      <c r="P157" s="515"/>
      <c r="Q157" s="515"/>
      <c r="R157" s="542"/>
      <c r="S157" s="534"/>
      <c r="T157" s="533"/>
      <c r="U157" s="519"/>
      <c r="V157" s="534"/>
      <c r="W157" s="530"/>
      <c r="X157" s="556"/>
      <c r="Y157" s="556"/>
      <c r="Z157" s="556"/>
      <c r="AA157" s="556"/>
      <c r="AB157" s="556"/>
      <c r="AC157" s="556"/>
      <c r="AD157" s="556"/>
      <c r="AE157" s="556"/>
      <c r="AF157" s="556"/>
      <c r="AG157" s="556"/>
      <c r="AH157" s="556"/>
    </row>
    <row r="158" spans="1:35" ht="17.100000000000001" customHeight="1">
      <c r="X158" s="196"/>
      <c r="Y158" s="196"/>
      <c r="Z158" s="196"/>
      <c r="AA158" s="196"/>
      <c r="AB158" s="196"/>
      <c r="AC158" s="196"/>
      <c r="AD158" s="196"/>
      <c r="AE158" s="196"/>
      <c r="AF158" s="196"/>
      <c r="AG158" s="196"/>
      <c r="AH158" s="196"/>
    </row>
    <row r="159" spans="1:35" s="34" customFormat="1" ht="17.100000000000001" customHeight="1">
      <c r="G159" s="34" t="s">
        <v>12</v>
      </c>
      <c r="I159" s="34" t="s">
        <v>183</v>
      </c>
      <c r="V159" s="151"/>
      <c r="X159" s="209"/>
      <c r="Y159" s="209"/>
      <c r="Z159" s="209"/>
      <c r="AA159" s="209"/>
      <c r="AB159" s="209"/>
      <c r="AC159" s="209"/>
      <c r="AD159" s="209"/>
      <c r="AE159" s="209"/>
      <c r="AF159" s="209"/>
      <c r="AG159" s="209"/>
      <c r="AH159" s="209"/>
    </row>
    <row r="160" spans="1:35" ht="17.100000000000001" customHeight="1">
      <c r="T160" s="116"/>
      <c r="U160" s="40"/>
      <c r="X160" s="196"/>
      <c r="Y160" s="196"/>
      <c r="Z160" s="196"/>
      <c r="AA160" s="196"/>
      <c r="AB160" s="196"/>
      <c r="AC160" s="196"/>
      <c r="AD160" s="196"/>
      <c r="AE160" s="196"/>
      <c r="AF160" s="196"/>
      <c r="AG160" s="196"/>
      <c r="AH160" s="196"/>
    </row>
    <row r="161" spans="1:33" s="493" customFormat="1" ht="22.5">
      <c r="A161" s="1281">
        <v>1</v>
      </c>
      <c r="B161" s="849"/>
      <c r="C161" s="849"/>
      <c r="D161" s="849"/>
      <c r="E161" s="850"/>
      <c r="F161" s="851"/>
      <c r="G161" s="851"/>
      <c r="H161" s="851"/>
      <c r="I161" s="852"/>
      <c r="J161" s="847"/>
      <c r="K161" s="854"/>
      <c r="L161" s="562">
        <f>mergeValue(A161)</f>
        <v>1</v>
      </c>
      <c r="M161" s="610" t="s">
        <v>19</v>
      </c>
      <c r="N161" s="549"/>
      <c r="O161" s="1380"/>
      <c r="P161" s="1381"/>
      <c r="Q161" s="1381"/>
      <c r="R161" s="1381"/>
      <c r="S161" s="1381"/>
      <c r="T161" s="1381"/>
      <c r="U161" s="1381"/>
      <c r="V161" s="1382"/>
      <c r="W161" s="1129" t="s">
        <v>718</v>
      </c>
      <c r="X161" s="554"/>
      <c r="Y161" s="554"/>
      <c r="Z161" s="554"/>
      <c r="AA161" s="554"/>
      <c r="AB161" s="554"/>
      <c r="AC161" s="554"/>
      <c r="AD161" s="554"/>
      <c r="AE161" s="554"/>
      <c r="AF161" s="554"/>
      <c r="AG161" s="554"/>
    </row>
    <row r="162" spans="1:33" s="493" customFormat="1" ht="22.5">
      <c r="A162" s="1281"/>
      <c r="B162" s="1281">
        <v>1</v>
      </c>
      <c r="C162" s="849"/>
      <c r="D162" s="849"/>
      <c r="E162" s="851"/>
      <c r="F162" s="851"/>
      <c r="G162" s="851"/>
      <c r="H162" s="851"/>
      <c r="I162" s="846"/>
      <c r="J162" s="845"/>
      <c r="K162" s="848"/>
      <c r="L162" s="562" t="str">
        <f>mergeValue(A162) &amp;"."&amp; mergeValue(B162)</f>
        <v>1.1</v>
      </c>
      <c r="M162" s="516" t="s">
        <v>15</v>
      </c>
      <c r="N162" s="549"/>
      <c r="O162" s="1380"/>
      <c r="P162" s="1381"/>
      <c r="Q162" s="1381"/>
      <c r="R162" s="1381"/>
      <c r="S162" s="1381"/>
      <c r="T162" s="1381"/>
      <c r="U162" s="1381"/>
      <c r="V162" s="1382"/>
      <c r="W162" s="1129" t="s">
        <v>459</v>
      </c>
      <c r="X162" s="554"/>
      <c r="Y162" s="554"/>
      <c r="Z162" s="554"/>
      <c r="AA162" s="554"/>
      <c r="AB162" s="554"/>
      <c r="AC162" s="554"/>
      <c r="AD162" s="554"/>
      <c r="AE162" s="554"/>
      <c r="AF162" s="554"/>
      <c r="AG162" s="554"/>
    </row>
    <row r="163" spans="1:33" s="493" customFormat="1" ht="22.5">
      <c r="A163" s="1281"/>
      <c r="B163" s="1281"/>
      <c r="C163" s="1281">
        <v>1</v>
      </c>
      <c r="D163" s="849"/>
      <c r="E163" s="851"/>
      <c r="F163" s="851"/>
      <c r="G163" s="851"/>
      <c r="H163" s="851"/>
      <c r="I163" s="853"/>
      <c r="J163" s="845"/>
      <c r="K163" s="848"/>
      <c r="L163" s="562" t="str">
        <f>mergeValue(A163) &amp;"."&amp; mergeValue(B163)&amp;"."&amp; mergeValue(C163)</f>
        <v>1.1.1</v>
      </c>
      <c r="M163" s="517" t="s">
        <v>7</v>
      </c>
      <c r="N163" s="549"/>
      <c r="O163" s="1380"/>
      <c r="P163" s="1381"/>
      <c r="Q163" s="1381"/>
      <c r="R163" s="1381"/>
      <c r="S163" s="1381"/>
      <c r="T163" s="1381"/>
      <c r="U163" s="1381"/>
      <c r="V163" s="1382"/>
      <c r="W163" s="1129" t="s">
        <v>600</v>
      </c>
      <c r="X163" s="554"/>
      <c r="Y163" s="554"/>
      <c r="Z163" s="554"/>
      <c r="AA163" s="554"/>
      <c r="AB163" s="554"/>
      <c r="AC163" s="554"/>
      <c r="AD163" s="554"/>
      <c r="AE163" s="554"/>
      <c r="AF163" s="554"/>
      <c r="AG163" s="554"/>
    </row>
    <row r="164" spans="1:33" s="493" customFormat="1" ht="22.5">
      <c r="A164" s="1281"/>
      <c r="B164" s="1281"/>
      <c r="C164" s="1281"/>
      <c r="D164" s="1281">
        <v>1</v>
      </c>
      <c r="E164" s="851"/>
      <c r="F164" s="851"/>
      <c r="G164" s="851"/>
      <c r="H164" s="851"/>
      <c r="I164" s="853"/>
      <c r="J164" s="845"/>
      <c r="K164" s="848"/>
      <c r="L164" s="562" t="str">
        <f>mergeValue(A164) &amp;"."&amp; mergeValue(B164)&amp;"."&amp; mergeValue(C164)&amp;"."&amp; mergeValue(D164)</f>
        <v>1.1.1.1</v>
      </c>
      <c r="M164" s="518" t="s">
        <v>21</v>
      </c>
      <c r="N164" s="549"/>
      <c r="O164" s="1380"/>
      <c r="P164" s="1381"/>
      <c r="Q164" s="1381"/>
      <c r="R164" s="1381"/>
      <c r="S164" s="1381"/>
      <c r="T164" s="1381"/>
      <c r="U164" s="1381"/>
      <c r="V164" s="1382"/>
      <c r="W164" s="1129" t="s">
        <v>601</v>
      </c>
      <c r="X164" s="554"/>
      <c r="Y164" s="554"/>
      <c r="Z164" s="554"/>
      <c r="AA164" s="554"/>
      <c r="AB164" s="554"/>
      <c r="AC164" s="554"/>
      <c r="AD164" s="554"/>
      <c r="AE164" s="554"/>
      <c r="AF164" s="554"/>
      <c r="AG164" s="554"/>
    </row>
    <row r="165" spans="1:33" s="493" customFormat="1" ht="78.75">
      <c r="A165" s="1281"/>
      <c r="B165" s="1281"/>
      <c r="C165" s="1281"/>
      <c r="D165" s="1281"/>
      <c r="E165" s="1281">
        <v>1</v>
      </c>
      <c r="F165" s="851"/>
      <c r="G165" s="851"/>
      <c r="H165" s="849">
        <v>1</v>
      </c>
      <c r="I165" s="1281">
        <v>1</v>
      </c>
      <c r="J165" s="851"/>
      <c r="K165" s="856"/>
      <c r="L165" s="562" t="str">
        <f>mergeValue(A165) &amp;"."&amp; mergeValue(B165)&amp;"."&amp; mergeValue(C165)&amp;"."&amp; mergeValue(D165)&amp;"."&amp; mergeValue(E165)</f>
        <v>1.1.1.1.1</v>
      </c>
      <c r="M165" s="524" t="s">
        <v>8</v>
      </c>
      <c r="N165" s="550"/>
      <c r="O165" s="1284"/>
      <c r="P165" s="1285"/>
      <c r="Q165" s="1285"/>
      <c r="R165" s="1285"/>
      <c r="S165" s="1285"/>
      <c r="T165" s="1285"/>
      <c r="U165" s="1285"/>
      <c r="V165" s="1286"/>
      <c r="W165" s="1129" t="s">
        <v>719</v>
      </c>
      <c r="X165" s="554"/>
      <c r="Y165" s="554"/>
      <c r="Z165" s="554"/>
      <c r="AA165" s="554"/>
      <c r="AB165" s="554"/>
      <c r="AC165" s="554"/>
      <c r="AD165" s="554"/>
      <c r="AE165" s="554"/>
      <c r="AF165" s="554"/>
      <c r="AG165" s="554"/>
    </row>
    <row r="166" spans="1:33" s="493" customFormat="1" ht="45">
      <c r="A166" s="1281"/>
      <c r="B166" s="1281"/>
      <c r="C166" s="1281"/>
      <c r="D166" s="1281"/>
      <c r="E166" s="1281"/>
      <c r="F166" s="1281">
        <v>1</v>
      </c>
      <c r="G166" s="849"/>
      <c r="H166" s="849"/>
      <c r="I166" s="1281"/>
      <c r="J166" s="1281">
        <v>1</v>
      </c>
      <c r="K166" s="857"/>
      <c r="L166" s="562" t="str">
        <f>mergeValue(A166) &amp;"."&amp; mergeValue(B166)&amp;"."&amp; mergeValue(C166)&amp;"."&amp; mergeValue(D166)&amp;"."&amp; mergeValue(E166)&amp;"."&amp; mergeValue(F166)</f>
        <v>1.1.1.1.1.1</v>
      </c>
      <c r="M166" s="525" t="s">
        <v>9</v>
      </c>
      <c r="N166" s="550"/>
      <c r="O166" s="1284"/>
      <c r="P166" s="1285"/>
      <c r="Q166" s="1285"/>
      <c r="R166" s="1285"/>
      <c r="S166" s="1285"/>
      <c r="T166" s="1285"/>
      <c r="U166" s="1285"/>
      <c r="V166" s="1286"/>
      <c r="W166" s="1129" t="s">
        <v>720</v>
      </c>
      <c r="X166" s="554"/>
      <c r="Y166" s="558" t="str">
        <f>strCheckUnique(Z166:Z169)</f>
        <v/>
      </c>
      <c r="Z166" s="554"/>
      <c r="AA166" s="558" t="str">
        <f>IF(O166="","",O166 &amp; ":_")</f>
        <v/>
      </c>
      <c r="AB166" s="554"/>
      <c r="AC166" s="554"/>
      <c r="AD166" s="554"/>
      <c r="AE166" s="554"/>
      <c r="AF166" s="554"/>
      <c r="AG166" s="554"/>
    </row>
    <row r="167" spans="1:33" s="493" customFormat="1" ht="122.1" customHeight="1">
      <c r="A167" s="1281"/>
      <c r="B167" s="1281"/>
      <c r="C167" s="1281"/>
      <c r="D167" s="1281"/>
      <c r="E167" s="1281"/>
      <c r="F167" s="1281"/>
      <c r="G167" s="849">
        <v>1</v>
      </c>
      <c r="H167" s="849"/>
      <c r="I167" s="1281"/>
      <c r="J167" s="1281"/>
      <c r="K167" s="857">
        <v>1</v>
      </c>
      <c r="L167" s="562" t="str">
        <f>mergeValue(A167) &amp;"."&amp; mergeValue(B167)&amp;"."&amp; mergeValue(C167)&amp;"."&amp; mergeValue(D167)&amp;"."&amp; mergeValue(E167)&amp;"."&amp; mergeValue(F167)&amp;"."&amp; mergeValue(G167)</f>
        <v>1.1.1.1.1.1.1</v>
      </c>
      <c r="M167" s="1016"/>
      <c r="N167" s="555"/>
      <c r="O167" s="1025"/>
      <c r="P167" s="532"/>
      <c r="Q167" s="532"/>
      <c r="R167" s="1287"/>
      <c r="S167" s="1289" t="s">
        <v>83</v>
      </c>
      <c r="T167" s="1287"/>
      <c r="U167" s="1289" t="s">
        <v>83</v>
      </c>
      <c r="V167" s="547"/>
      <c r="W167" s="1299" t="s">
        <v>721</v>
      </c>
      <c r="X167" s="554" t="str">
        <f>strCheckDate(O168:V168)</f>
        <v/>
      </c>
      <c r="Y167" s="558"/>
      <c r="Z167" s="558" t="str">
        <f>IF(M167="","",M167 )</f>
        <v/>
      </c>
      <c r="AA167" s="558"/>
      <c r="AB167" s="558"/>
      <c r="AC167" s="558"/>
      <c r="AD167" s="554"/>
      <c r="AE167" s="554"/>
      <c r="AF167" s="554"/>
      <c r="AG167" s="554"/>
    </row>
    <row r="168" spans="1:33" s="493" customFormat="1" ht="11.25" hidden="1" customHeight="1">
      <c r="A168" s="1281"/>
      <c r="B168" s="1281"/>
      <c r="C168" s="1281"/>
      <c r="D168" s="1281"/>
      <c r="E168" s="1281"/>
      <c r="F168" s="1281"/>
      <c r="G168" s="849"/>
      <c r="H168" s="849"/>
      <c r="I168" s="1281"/>
      <c r="J168" s="1281"/>
      <c r="K168" s="857"/>
      <c r="L168" s="569"/>
      <c r="M168" s="615"/>
      <c r="N168" s="555"/>
      <c r="O168" s="553"/>
      <c r="P168" s="532"/>
      <c r="Q168" s="553" t="str">
        <f>R167 &amp; "-" &amp; T167</f>
        <v>-</v>
      </c>
      <c r="R168" s="1288"/>
      <c r="S168" s="1289"/>
      <c r="T168" s="1288"/>
      <c r="U168" s="1289"/>
      <c r="V168" s="547"/>
      <c r="W168" s="1300"/>
      <c r="X168" s="554"/>
      <c r="Y168" s="554"/>
      <c r="Z168" s="554"/>
      <c r="AA168" s="554"/>
      <c r="AB168" s="554"/>
      <c r="AC168" s="554"/>
      <c r="AD168" s="554"/>
      <c r="AE168" s="554"/>
      <c r="AF168" s="554"/>
      <c r="AG168" s="554"/>
    </row>
    <row r="169" spans="1:33" s="492" customFormat="1" ht="15" customHeight="1">
      <c r="A169" s="1281"/>
      <c r="B169" s="1281"/>
      <c r="C169" s="1281"/>
      <c r="D169" s="1281"/>
      <c r="E169" s="1281"/>
      <c r="F169" s="1281"/>
      <c r="G169" s="851"/>
      <c r="H169" s="849"/>
      <c r="I169" s="1281"/>
      <c r="J169" s="1281"/>
      <c r="K169" s="856"/>
      <c r="L169" s="508"/>
      <c r="M169" s="527" t="s">
        <v>24</v>
      </c>
      <c r="N169" s="521"/>
      <c r="O169" s="515"/>
      <c r="P169" s="515"/>
      <c r="Q169" s="515"/>
      <c r="R169" s="542"/>
      <c r="S169" s="534"/>
      <c r="T169" s="533"/>
      <c r="U169" s="521"/>
      <c r="V169" s="530"/>
      <c r="W169" s="1301"/>
      <c r="X169" s="556"/>
      <c r="Y169" s="556"/>
      <c r="Z169" s="556"/>
      <c r="AA169" s="556"/>
      <c r="AB169" s="556"/>
      <c r="AC169" s="556"/>
      <c r="AD169" s="556"/>
      <c r="AE169" s="556"/>
      <c r="AF169" s="556"/>
      <c r="AG169" s="556"/>
    </row>
    <row r="170" spans="1:33" s="492" customFormat="1" ht="15" customHeight="1">
      <c r="A170" s="1281"/>
      <c r="B170" s="1281"/>
      <c r="C170" s="1281"/>
      <c r="D170" s="1281"/>
      <c r="E170" s="1281"/>
      <c r="F170" s="851"/>
      <c r="G170" s="851"/>
      <c r="H170" s="849"/>
      <c r="I170" s="1281"/>
      <c r="J170" s="851"/>
      <c r="K170" s="856"/>
      <c r="L170" s="508"/>
      <c r="M170" s="526" t="s">
        <v>10</v>
      </c>
      <c r="N170" s="520"/>
      <c r="O170" s="515"/>
      <c r="P170" s="515"/>
      <c r="Q170" s="515"/>
      <c r="R170" s="542"/>
      <c r="S170" s="534"/>
      <c r="T170" s="533"/>
      <c r="U170" s="520"/>
      <c r="V170" s="534"/>
      <c r="W170" s="530"/>
      <c r="X170" s="556"/>
      <c r="Y170" s="556"/>
      <c r="Z170" s="556"/>
      <c r="AA170" s="556"/>
      <c r="AB170" s="556"/>
      <c r="AC170" s="556"/>
      <c r="AD170" s="556"/>
      <c r="AE170" s="556"/>
      <c r="AF170" s="556"/>
      <c r="AG170" s="556"/>
    </row>
    <row r="171" spans="1:33" s="492" customFormat="1" ht="15" customHeight="1">
      <c r="A171" s="1281"/>
      <c r="B171" s="1281"/>
      <c r="C171" s="1281"/>
      <c r="D171" s="1281"/>
      <c r="E171" s="855"/>
      <c r="F171" s="851"/>
      <c r="G171" s="851"/>
      <c r="H171" s="851"/>
      <c r="I171" s="847"/>
      <c r="J171" s="844"/>
      <c r="K171" s="854"/>
      <c r="L171" s="508"/>
      <c r="M171" s="521" t="s">
        <v>11</v>
      </c>
      <c r="N171" s="519"/>
      <c r="O171" s="515"/>
      <c r="P171" s="515"/>
      <c r="Q171" s="515"/>
      <c r="R171" s="542"/>
      <c r="S171" s="534"/>
      <c r="T171" s="533"/>
      <c r="U171" s="519"/>
      <c r="V171" s="534"/>
      <c r="W171" s="530"/>
      <c r="X171" s="556"/>
      <c r="Y171" s="556"/>
      <c r="Z171" s="556"/>
      <c r="AA171" s="556"/>
      <c r="AB171" s="556"/>
      <c r="AC171" s="556"/>
      <c r="AD171" s="556"/>
      <c r="AE171" s="556"/>
      <c r="AF171" s="556"/>
      <c r="AG171" s="556"/>
    </row>
    <row r="172" spans="1:33" s="492" customFormat="1" ht="15" customHeight="1">
      <c r="A172" s="1281"/>
      <c r="B172" s="1281"/>
      <c r="C172" s="1281"/>
      <c r="D172" s="855"/>
      <c r="E172" s="855"/>
      <c r="F172" s="851"/>
      <c r="G172" s="851"/>
      <c r="H172" s="851"/>
      <c r="I172" s="847"/>
      <c r="J172" s="844"/>
      <c r="K172" s="854"/>
      <c r="L172" s="508"/>
      <c r="M172" s="520" t="s">
        <v>16</v>
      </c>
      <c r="N172" s="519"/>
      <c r="O172" s="515"/>
      <c r="P172" s="515"/>
      <c r="Q172" s="515"/>
      <c r="R172" s="542"/>
      <c r="S172" s="534"/>
      <c r="T172" s="533"/>
      <c r="U172" s="519"/>
      <c r="V172" s="534"/>
      <c r="W172" s="530"/>
      <c r="X172" s="556"/>
      <c r="Y172" s="556"/>
      <c r="Z172" s="556"/>
      <c r="AA172" s="556"/>
      <c r="AB172" s="556"/>
      <c r="AC172" s="556"/>
      <c r="AD172" s="556"/>
      <c r="AE172" s="556"/>
      <c r="AF172" s="556"/>
      <c r="AG172" s="556"/>
    </row>
    <row r="173" spans="1:33" s="492" customFormat="1" ht="15" customHeight="1">
      <c r="A173" s="1281"/>
      <c r="B173" s="1281"/>
      <c r="C173" s="855"/>
      <c r="D173" s="855"/>
      <c r="E173" s="855"/>
      <c r="F173" s="855"/>
      <c r="G173" s="860"/>
      <c r="H173" s="847"/>
      <c r="I173" s="858"/>
      <c r="J173" s="844"/>
      <c r="K173" s="859"/>
      <c r="L173" s="508"/>
      <c r="M173" s="519" t="s">
        <v>17</v>
      </c>
      <c r="N173" s="519"/>
      <c r="O173" s="515"/>
      <c r="P173" s="515"/>
      <c r="Q173" s="515"/>
      <c r="R173" s="542"/>
      <c r="S173" s="534"/>
      <c r="T173" s="533"/>
      <c r="U173" s="519"/>
      <c r="V173" s="534"/>
      <c r="W173" s="530"/>
      <c r="X173" s="556"/>
      <c r="Y173" s="556"/>
      <c r="Z173" s="556"/>
      <c r="AA173" s="556"/>
      <c r="AB173" s="556"/>
      <c r="AC173" s="556"/>
      <c r="AD173" s="556"/>
      <c r="AE173" s="556"/>
      <c r="AF173" s="556"/>
      <c r="AG173" s="556"/>
    </row>
    <row r="174" spans="1:33" s="492" customFormat="1" ht="15" customHeight="1">
      <c r="A174" s="1281"/>
      <c r="B174" s="855"/>
      <c r="C174" s="855"/>
      <c r="D174" s="855"/>
      <c r="E174" s="855"/>
      <c r="F174" s="855"/>
      <c r="G174" s="860"/>
      <c r="H174" s="847"/>
      <c r="I174" s="847"/>
      <c r="J174" s="844"/>
      <c r="K174" s="854"/>
      <c r="L174" s="508"/>
      <c r="M174" s="528" t="s">
        <v>18</v>
      </c>
      <c r="N174" s="519"/>
      <c r="O174" s="515"/>
      <c r="P174" s="515"/>
      <c r="Q174" s="515"/>
      <c r="R174" s="542"/>
      <c r="S174" s="534"/>
      <c r="T174" s="533"/>
      <c r="U174" s="519"/>
      <c r="V174" s="534"/>
      <c r="W174" s="530"/>
      <c r="X174" s="556"/>
      <c r="Y174" s="556"/>
      <c r="Z174" s="556"/>
      <c r="AA174" s="556"/>
      <c r="AB174" s="556"/>
      <c r="AC174" s="556"/>
      <c r="AD174" s="556"/>
      <c r="AE174" s="556"/>
      <c r="AF174" s="556"/>
      <c r="AG174" s="556"/>
    </row>
    <row r="175" spans="1:33" s="492" customFormat="1" ht="15" customHeight="1">
      <c r="A175" s="843"/>
      <c r="B175" s="843"/>
      <c r="C175" s="843"/>
      <c r="D175" s="843"/>
      <c r="E175" s="843"/>
      <c r="F175" s="843"/>
      <c r="G175" s="843"/>
      <c r="H175" s="843"/>
      <c r="I175" s="843"/>
      <c r="J175" s="843"/>
      <c r="K175" s="843"/>
      <c r="L175" s="508"/>
      <c r="M175" s="535" t="s">
        <v>308</v>
      </c>
      <c r="N175" s="519"/>
      <c r="O175" s="515"/>
      <c r="P175" s="515"/>
      <c r="Q175" s="515"/>
      <c r="R175" s="542"/>
      <c r="S175" s="534"/>
      <c r="T175" s="533"/>
      <c r="U175" s="519"/>
      <c r="V175" s="720"/>
      <c r="W175" s="720"/>
      <c r="X175" s="720"/>
      <c r="Y175" s="729"/>
      <c r="Z175" s="728"/>
      <c r="AA175" s="727"/>
      <c r="AB175" s="721"/>
      <c r="AC175" s="728"/>
      <c r="AD175" s="725"/>
      <c r="AE175" s="556"/>
      <c r="AF175" s="556"/>
      <c r="AG175" s="556"/>
    </row>
    <row r="177" spans="1:47" s="34" customFormat="1" ht="17.100000000000001" customHeight="1">
      <c r="G177" s="34" t="s">
        <v>12</v>
      </c>
      <c r="I177" s="34" t="s">
        <v>207</v>
      </c>
      <c r="AD177" s="151"/>
    </row>
    <row r="178" spans="1:47" ht="17.100000000000001" customHeight="1">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c r="AL178" s="116"/>
      <c r="AM178" s="116"/>
    </row>
    <row r="179" spans="1:47" s="651" customFormat="1" ht="22.5">
      <c r="A179" s="1281">
        <v>1</v>
      </c>
      <c r="B179" s="928"/>
      <c r="C179" s="928"/>
      <c r="D179" s="928"/>
      <c r="E179" s="928"/>
      <c r="F179" s="928"/>
      <c r="G179" s="929"/>
      <c r="H179" s="929"/>
      <c r="I179" s="931"/>
      <c r="J179" s="923"/>
      <c r="K179" s="923"/>
      <c r="L179" s="688">
        <f>mergeValue(A179)</f>
        <v>1</v>
      </c>
      <c r="M179" s="610" t="s">
        <v>19</v>
      </c>
      <c r="N179" s="681"/>
      <c r="O179" s="1380"/>
      <c r="P179" s="1381"/>
      <c r="Q179" s="1381"/>
      <c r="R179" s="1381"/>
      <c r="S179" s="1381"/>
      <c r="T179" s="1381"/>
      <c r="U179" s="1381"/>
      <c r="V179" s="1381"/>
      <c r="W179" s="1382"/>
      <c r="X179" s="1097" t="s">
        <v>718</v>
      </c>
      <c r="Y179" s="683"/>
      <c r="Z179" s="683"/>
      <c r="AA179" s="683"/>
      <c r="AB179" s="683"/>
      <c r="AC179" s="683"/>
      <c r="AD179" s="683"/>
      <c r="AE179" s="683"/>
      <c r="AF179" s="683"/>
      <c r="AG179" s="683"/>
    </row>
    <row r="180" spans="1:47" s="651" customFormat="1" ht="22.5">
      <c r="A180" s="1281"/>
      <c r="B180" s="1281">
        <v>1</v>
      </c>
      <c r="C180" s="928"/>
      <c r="D180" s="928"/>
      <c r="E180" s="928"/>
      <c r="F180" s="928"/>
      <c r="G180" s="933"/>
      <c r="H180" s="930"/>
      <c r="I180" s="935"/>
      <c r="J180" s="920"/>
      <c r="K180" s="919"/>
      <c r="L180" s="688" t="str">
        <f>mergeValue(A180) &amp;"."&amp; mergeValue(B180)</f>
        <v>1.1</v>
      </c>
      <c r="M180" s="658" t="s">
        <v>15</v>
      </c>
      <c r="N180" s="681"/>
      <c r="O180" s="1380"/>
      <c r="P180" s="1381"/>
      <c r="Q180" s="1381"/>
      <c r="R180" s="1381"/>
      <c r="S180" s="1381"/>
      <c r="T180" s="1381"/>
      <c r="U180" s="1381"/>
      <c r="V180" s="1381"/>
      <c r="W180" s="1382"/>
      <c r="X180" s="1097" t="s">
        <v>459</v>
      </c>
      <c r="Y180" s="683"/>
      <c r="Z180" s="683"/>
      <c r="AA180" s="683"/>
      <c r="AB180" s="683"/>
      <c r="AC180" s="683"/>
      <c r="AD180" s="683"/>
      <c r="AE180" s="683"/>
      <c r="AF180" s="683"/>
      <c r="AG180" s="683"/>
    </row>
    <row r="181" spans="1:47" s="651" customFormat="1" ht="22.5">
      <c r="A181" s="1281"/>
      <c r="B181" s="1281"/>
      <c r="C181" s="1281">
        <v>1</v>
      </c>
      <c r="D181" s="928"/>
      <c r="E181" s="928"/>
      <c r="F181" s="928"/>
      <c r="G181" s="933"/>
      <c r="H181" s="930"/>
      <c r="I181" s="936"/>
      <c r="J181" s="920"/>
      <c r="K181" s="919"/>
      <c r="L181" s="688" t="str">
        <f>mergeValue(A181) &amp;"."&amp; mergeValue(B181)&amp;"."&amp; mergeValue(C181)</f>
        <v>1.1.1</v>
      </c>
      <c r="M181" s="659" t="s">
        <v>7</v>
      </c>
      <c r="N181" s="681"/>
      <c r="O181" s="1380"/>
      <c r="P181" s="1381"/>
      <c r="Q181" s="1381"/>
      <c r="R181" s="1381"/>
      <c r="S181" s="1381"/>
      <c r="T181" s="1381"/>
      <c r="U181" s="1381"/>
      <c r="V181" s="1381"/>
      <c r="W181" s="1382"/>
      <c r="X181" s="1097" t="s">
        <v>600</v>
      </c>
      <c r="Y181" s="683"/>
      <c r="Z181" s="683"/>
      <c r="AA181" s="683"/>
      <c r="AB181" s="683"/>
      <c r="AC181" s="683"/>
      <c r="AD181" s="683"/>
      <c r="AE181" s="683"/>
      <c r="AF181" s="683"/>
      <c r="AG181" s="683"/>
    </row>
    <row r="182" spans="1:47" s="651" customFormat="1" ht="22.5">
      <c r="A182" s="1281"/>
      <c r="B182" s="1281"/>
      <c r="C182" s="1281"/>
      <c r="D182" s="1281">
        <v>1</v>
      </c>
      <c r="E182" s="928"/>
      <c r="F182" s="928"/>
      <c r="G182" s="933"/>
      <c r="H182" s="930"/>
      <c r="I182" s="936"/>
      <c r="J182" s="934"/>
      <c r="K182" s="919"/>
      <c r="L182" s="688" t="str">
        <f>mergeValue(A182) &amp;"."&amp; mergeValue(B182)&amp;"."&amp; mergeValue(C182)&amp;"."&amp; mergeValue(D182)</f>
        <v>1.1.1.1</v>
      </c>
      <c r="M182" s="660" t="s">
        <v>21</v>
      </c>
      <c r="N182" s="681"/>
      <c r="O182" s="1380"/>
      <c r="P182" s="1381"/>
      <c r="Q182" s="1381"/>
      <c r="R182" s="1381"/>
      <c r="S182" s="1381"/>
      <c r="T182" s="1381"/>
      <c r="U182" s="1381"/>
      <c r="V182" s="1381"/>
      <c r="W182" s="1382"/>
      <c r="X182" s="968" t="s">
        <v>623</v>
      </c>
      <c r="Y182" s="683"/>
      <c r="Z182" s="683"/>
      <c r="AA182" s="683"/>
      <c r="AB182" s="683"/>
      <c r="AC182" s="683"/>
      <c r="AD182" s="683"/>
      <c r="AE182" s="683"/>
      <c r="AF182" s="683"/>
      <c r="AG182" s="683"/>
    </row>
    <row r="183" spans="1:47" s="651" customFormat="1" ht="56.25" customHeight="1">
      <c r="A183" s="1281"/>
      <c r="B183" s="1281"/>
      <c r="C183" s="1281"/>
      <c r="D183" s="1281"/>
      <c r="E183" s="928">
        <v>1</v>
      </c>
      <c r="F183" s="928"/>
      <c r="G183" s="933"/>
      <c r="H183" s="930"/>
      <c r="I183" s="936"/>
      <c r="J183" s="934"/>
      <c r="K183" s="924"/>
      <c r="L183" s="688" t="str">
        <f>mergeValue(A183) &amp;"."&amp; mergeValue(B183)&amp;"."&amp; mergeValue(C183)&amp;"."&amp; mergeValue(D183)&amp;"."&amp; mergeValue(E183)</f>
        <v>1.1.1.1.1</v>
      </c>
      <c r="M183" s="1019"/>
      <c r="N183" s="656"/>
      <c r="O183" s="1021"/>
      <c r="P183" s="1022"/>
      <c r="Q183" s="638"/>
      <c r="R183" s="638"/>
      <c r="S183" s="1038"/>
      <c r="T183" s="619" t="s">
        <v>83</v>
      </c>
      <c r="U183" s="1038"/>
      <c r="V183" s="619" t="s">
        <v>83</v>
      </c>
      <c r="W183" s="690"/>
      <c r="X183" s="1299" t="s">
        <v>748</v>
      </c>
      <c r="Y183" s="683" t="str">
        <f>strCheckDateTwo(N183:W183)</f>
        <v/>
      </c>
      <c r="Z183" s="683"/>
      <c r="AA183" s="683"/>
      <c r="AB183" s="683"/>
      <c r="AC183" s="683"/>
      <c r="AD183" s="683"/>
      <c r="AE183" s="683"/>
      <c r="AF183" s="683"/>
      <c r="AG183" s="683"/>
    </row>
    <row r="184" spans="1:47" s="651" customFormat="1" ht="14.25" hidden="1" customHeight="1">
      <c r="A184" s="1281"/>
      <c r="B184" s="1281"/>
      <c r="C184" s="1281"/>
      <c r="D184" s="1281"/>
      <c r="E184" s="928"/>
      <c r="F184" s="928"/>
      <c r="G184" s="933"/>
      <c r="H184" s="930"/>
      <c r="I184" s="936"/>
      <c r="J184" s="934"/>
      <c r="K184" s="924"/>
      <c r="L184" s="679"/>
      <c r="M184" s="666"/>
      <c r="N184" s="615"/>
      <c r="O184" s="615"/>
      <c r="P184" s="615"/>
      <c r="Q184" s="615"/>
      <c r="R184" s="682" t="str">
        <f>S183 &amp; "-" &amp; U183</f>
        <v>-</v>
      </c>
      <c r="S184" s="691"/>
      <c r="T184" s="684"/>
      <c r="U184" s="691"/>
      <c r="V184" s="615"/>
      <c r="W184" s="615"/>
      <c r="X184" s="1300"/>
      <c r="Y184" s="683"/>
      <c r="Z184" s="683"/>
      <c r="AA184" s="683"/>
      <c r="AB184" s="683"/>
      <c r="AC184" s="683"/>
      <c r="AD184" s="683"/>
      <c r="AE184" s="683"/>
      <c r="AF184" s="683"/>
      <c r="AG184" s="683"/>
    </row>
    <row r="185" spans="1:47" s="651" customFormat="1" ht="15" customHeight="1">
      <c r="A185" s="1281"/>
      <c r="B185" s="1281"/>
      <c r="C185" s="1281"/>
      <c r="D185" s="1281"/>
      <c r="E185" s="928"/>
      <c r="F185" s="928"/>
      <c r="G185" s="933"/>
      <c r="H185" s="930"/>
      <c r="I185" s="936"/>
      <c r="J185" s="934"/>
      <c r="K185" s="924"/>
      <c r="L185" s="654"/>
      <c r="M185" s="663" t="s">
        <v>5</v>
      </c>
      <c r="N185" s="661"/>
      <c r="O185" s="657"/>
      <c r="P185" s="657"/>
      <c r="Q185" s="657"/>
      <c r="R185" s="657"/>
      <c r="S185" s="673"/>
      <c r="T185" s="669"/>
      <c r="U185" s="668"/>
      <c r="V185" s="661"/>
      <c r="W185" s="661"/>
      <c r="X185" s="1301"/>
      <c r="Y185" s="683"/>
      <c r="Z185" s="683"/>
      <c r="AA185" s="683"/>
      <c r="AB185" s="683"/>
      <c r="AC185" s="683"/>
      <c r="AD185" s="683"/>
      <c r="AE185" s="683"/>
      <c r="AF185" s="683"/>
      <c r="AG185" s="683"/>
    </row>
    <row r="186" spans="1:47" s="650" customFormat="1" ht="15" customHeight="1">
      <c r="A186" s="1281"/>
      <c r="B186" s="1281"/>
      <c r="C186" s="1281"/>
      <c r="D186" s="932"/>
      <c r="E186" s="932"/>
      <c r="F186" s="932"/>
      <c r="G186" s="933"/>
      <c r="H186" s="932"/>
      <c r="I186" s="936"/>
      <c r="J186" s="922"/>
      <c r="K186" s="926"/>
      <c r="L186" s="654"/>
      <c r="M186" s="662" t="s">
        <v>16</v>
      </c>
      <c r="N186" s="661"/>
      <c r="O186" s="657"/>
      <c r="P186" s="657"/>
      <c r="Q186" s="657"/>
      <c r="R186" s="657"/>
      <c r="S186" s="673"/>
      <c r="T186" s="669"/>
      <c r="U186" s="668"/>
      <c r="V186" s="661"/>
      <c r="W186" s="669"/>
      <c r="X186" s="665"/>
      <c r="Y186" s="685"/>
      <c r="Z186" s="685"/>
      <c r="AA186" s="685"/>
      <c r="AB186" s="685"/>
      <c r="AC186" s="685"/>
      <c r="AD186" s="685"/>
      <c r="AE186" s="685"/>
      <c r="AF186" s="685"/>
      <c r="AG186" s="685"/>
    </row>
    <row r="187" spans="1:47" s="650" customFormat="1" ht="15" customHeight="1">
      <c r="A187" s="1281"/>
      <c r="B187" s="1281"/>
      <c r="C187" s="932"/>
      <c r="D187" s="932"/>
      <c r="E187" s="932"/>
      <c r="F187" s="932"/>
      <c r="G187" s="933"/>
      <c r="H187" s="932"/>
      <c r="I187" s="927"/>
      <c r="J187" s="922"/>
      <c r="K187" s="926"/>
      <c r="L187" s="654"/>
      <c r="M187" s="661" t="s">
        <v>17</v>
      </c>
      <c r="N187" s="661"/>
      <c r="O187" s="657"/>
      <c r="P187" s="657"/>
      <c r="Q187" s="657"/>
      <c r="R187" s="657"/>
      <c r="S187" s="673"/>
      <c r="T187" s="669"/>
      <c r="U187" s="668"/>
      <c r="V187" s="661"/>
      <c r="W187" s="669"/>
      <c r="X187" s="665"/>
      <c r="Y187" s="685"/>
      <c r="Z187" s="685"/>
      <c r="AA187" s="685"/>
      <c r="AB187" s="685"/>
      <c r="AC187" s="685"/>
      <c r="AD187" s="685"/>
      <c r="AE187" s="685"/>
      <c r="AF187" s="685"/>
      <c r="AG187" s="685"/>
    </row>
    <row r="188" spans="1:47" s="650" customFormat="1" ht="15" customHeight="1">
      <c r="A188" s="1281"/>
      <c r="B188" s="932"/>
      <c r="C188" s="932"/>
      <c r="D188" s="932"/>
      <c r="E188" s="932"/>
      <c r="F188" s="932"/>
      <c r="G188" s="933"/>
      <c r="H188" s="932"/>
      <c r="I188" s="927"/>
      <c r="J188" s="922"/>
      <c r="K188" s="926"/>
      <c r="L188" s="654"/>
      <c r="M188" s="664" t="s">
        <v>18</v>
      </c>
      <c r="N188" s="661"/>
      <c r="O188" s="657"/>
      <c r="P188" s="657"/>
      <c r="Q188" s="657"/>
      <c r="R188" s="657"/>
      <c r="S188" s="673"/>
      <c r="T188" s="669"/>
      <c r="U188" s="668"/>
      <c r="V188" s="661"/>
      <c r="W188" s="669"/>
      <c r="X188" s="665"/>
      <c r="Y188" s="685"/>
      <c r="Z188" s="685"/>
      <c r="AA188" s="685"/>
      <c r="AB188" s="685"/>
      <c r="AC188" s="685"/>
      <c r="AD188" s="685"/>
      <c r="AE188" s="685"/>
      <c r="AF188" s="685"/>
      <c r="AG188" s="685"/>
    </row>
    <row r="189" spans="1:47" s="650" customFormat="1" ht="15" customHeight="1">
      <c r="A189" s="918"/>
      <c r="B189" s="918"/>
      <c r="C189" s="918"/>
      <c r="D189" s="918"/>
      <c r="E189" s="918"/>
      <c r="F189" s="918"/>
      <c r="G189" s="925"/>
      <c r="H189" s="926"/>
      <c r="I189" s="921"/>
      <c r="J189" s="922"/>
      <c r="K189" s="918"/>
      <c r="L189" s="654"/>
      <c r="M189" s="670" t="s">
        <v>308</v>
      </c>
      <c r="N189" s="661"/>
      <c r="O189" s="657"/>
      <c r="P189" s="657"/>
      <c r="Q189" s="657"/>
      <c r="R189" s="657"/>
      <c r="S189" s="673"/>
      <c r="T189" s="669"/>
      <c r="U189" s="668"/>
      <c r="V189" s="661"/>
      <c r="W189" s="669"/>
      <c r="X189" s="665"/>
      <c r="Y189" s="685"/>
      <c r="Z189" s="685"/>
      <c r="AA189" s="685"/>
      <c r="AB189" s="685"/>
      <c r="AC189" s="685"/>
      <c r="AD189" s="685"/>
      <c r="AE189" s="685"/>
      <c r="AF189" s="685"/>
      <c r="AG189" s="685"/>
    </row>
    <row r="190" spans="1:47" ht="15" customHeight="1">
      <c r="G190" s="149"/>
      <c r="H190" s="150"/>
      <c r="I190" s="150"/>
      <c r="J190" s="8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c r="AG190" s="150"/>
      <c r="AH190" s="150"/>
      <c r="AI190" s="150"/>
      <c r="AJ190" s="150"/>
      <c r="AK190" s="150"/>
      <c r="AL190" s="196"/>
      <c r="AM190" s="196"/>
      <c r="AN190" s="196"/>
      <c r="AO190" s="196"/>
      <c r="AP190" s="196"/>
      <c r="AQ190" s="196"/>
      <c r="AR190" s="196"/>
      <c r="AS190" s="196"/>
      <c r="AT190" s="196"/>
      <c r="AU190" s="196"/>
    </row>
    <row r="191" spans="1:47" s="34" customFormat="1" ht="17.100000000000001" customHeight="1">
      <c r="G191" s="34" t="s">
        <v>12</v>
      </c>
      <c r="I191" s="34" t="s">
        <v>208</v>
      </c>
      <c r="T191" s="151"/>
    </row>
    <row r="192" spans="1:47" ht="17.100000000000001" customHeight="1">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16"/>
      <c r="AJ192" s="116"/>
      <c r="AK192" s="116"/>
      <c r="AL192" s="116"/>
    </row>
    <row r="193" spans="1:46" s="651" customFormat="1" ht="22.5">
      <c r="A193" s="1281">
        <v>1</v>
      </c>
      <c r="B193" s="963"/>
      <c r="C193" s="963"/>
      <c r="D193" s="963"/>
      <c r="E193" s="963"/>
      <c r="F193" s="956"/>
      <c r="G193" s="962"/>
      <c r="H193" s="962"/>
      <c r="I193" s="944"/>
      <c r="J193" s="943"/>
      <c r="K193" s="943"/>
      <c r="L193" s="688">
        <f>mergeValue(A193)</f>
        <v>1</v>
      </c>
      <c r="M193" s="610" t="s">
        <v>19</v>
      </c>
      <c r="N193" s="1388"/>
      <c r="O193" s="1389"/>
      <c r="P193" s="1389"/>
      <c r="Q193" s="1389"/>
      <c r="R193" s="1389"/>
      <c r="S193" s="1389"/>
      <c r="T193" s="1389"/>
      <c r="U193" s="1389"/>
      <c r="V193" s="1389"/>
      <c r="W193" s="1389"/>
      <c r="X193" s="1389"/>
      <c r="Y193" s="1389"/>
      <c r="Z193" s="1389"/>
      <c r="AA193" s="1389"/>
      <c r="AB193" s="1389"/>
      <c r="AC193" s="1389"/>
      <c r="AD193" s="1389"/>
      <c r="AE193" s="1389"/>
      <c r="AF193" s="1390"/>
      <c r="AG193" s="1097" t="s">
        <v>718</v>
      </c>
      <c r="AH193" s="683"/>
      <c r="AI193" s="683"/>
      <c r="AJ193" s="683"/>
      <c r="AK193" s="683"/>
      <c r="AL193" s="683"/>
      <c r="AM193" s="683"/>
      <c r="AN193" s="683"/>
      <c r="AO193" s="683"/>
      <c r="AP193" s="683"/>
      <c r="AQ193" s="683"/>
      <c r="AR193" s="683"/>
    </row>
    <row r="194" spans="1:46" s="651" customFormat="1" ht="22.5">
      <c r="A194" s="1281"/>
      <c r="B194" s="1281">
        <v>1</v>
      </c>
      <c r="C194" s="963"/>
      <c r="D194" s="963"/>
      <c r="E194" s="963"/>
      <c r="F194" s="956"/>
      <c r="G194" s="965"/>
      <c r="H194" s="966"/>
      <c r="I194" s="945"/>
      <c r="J194" s="940"/>
      <c r="K194" s="938"/>
      <c r="L194" s="688" t="str">
        <f>mergeValue(A194) &amp;"."&amp; mergeValue(B194)</f>
        <v>1.1</v>
      </c>
      <c r="M194" s="658" t="s">
        <v>15</v>
      </c>
      <c r="N194" s="1391"/>
      <c r="O194" s="1392"/>
      <c r="P194" s="1392"/>
      <c r="Q194" s="1392"/>
      <c r="R194" s="1392"/>
      <c r="S194" s="1392"/>
      <c r="T194" s="1392"/>
      <c r="U194" s="1392"/>
      <c r="V194" s="1392"/>
      <c r="W194" s="1392"/>
      <c r="X194" s="1392"/>
      <c r="Y194" s="1392"/>
      <c r="Z194" s="1392"/>
      <c r="AA194" s="1392"/>
      <c r="AB194" s="1392"/>
      <c r="AC194" s="1392"/>
      <c r="AD194" s="1392"/>
      <c r="AE194" s="1392"/>
      <c r="AF194" s="1393"/>
      <c r="AG194" s="1097" t="s">
        <v>459</v>
      </c>
      <c r="AH194" s="683"/>
      <c r="AI194" s="683"/>
      <c r="AJ194" s="683"/>
      <c r="AK194" s="683"/>
      <c r="AL194" s="683"/>
      <c r="AM194" s="683"/>
      <c r="AN194" s="683"/>
      <c r="AO194" s="683"/>
      <c r="AP194" s="683"/>
      <c r="AQ194" s="683"/>
      <c r="AR194" s="683"/>
    </row>
    <row r="195" spans="1:46" s="651" customFormat="1" ht="22.5">
      <c r="A195" s="1281"/>
      <c r="B195" s="1281"/>
      <c r="C195" s="1281">
        <v>1</v>
      </c>
      <c r="D195" s="963"/>
      <c r="E195" s="963"/>
      <c r="F195" s="956"/>
      <c r="G195" s="965"/>
      <c r="H195" s="966"/>
      <c r="I195" s="945"/>
      <c r="J195" s="940"/>
      <c r="K195" s="938"/>
      <c r="L195" s="688" t="str">
        <f>mergeValue(A195) &amp;"."&amp; mergeValue(B195)&amp;"."&amp; mergeValue(C195)</f>
        <v>1.1.1</v>
      </c>
      <c r="M195" s="659" t="s">
        <v>7</v>
      </c>
      <c r="N195" s="1391"/>
      <c r="O195" s="1392"/>
      <c r="P195" s="1392"/>
      <c r="Q195" s="1392"/>
      <c r="R195" s="1392"/>
      <c r="S195" s="1392"/>
      <c r="T195" s="1392"/>
      <c r="U195" s="1392"/>
      <c r="V195" s="1392"/>
      <c r="W195" s="1392"/>
      <c r="X195" s="1392"/>
      <c r="Y195" s="1392"/>
      <c r="Z195" s="1392"/>
      <c r="AA195" s="1392"/>
      <c r="AB195" s="1392"/>
      <c r="AC195" s="1392"/>
      <c r="AD195" s="1392"/>
      <c r="AE195" s="1392"/>
      <c r="AF195" s="1393"/>
      <c r="AG195" s="1097" t="s">
        <v>600</v>
      </c>
      <c r="AH195" s="683"/>
      <c r="AI195" s="683"/>
      <c r="AJ195" s="683"/>
      <c r="AK195" s="683"/>
      <c r="AL195" s="683"/>
      <c r="AM195" s="683"/>
      <c r="AN195" s="683"/>
      <c r="AO195" s="683"/>
      <c r="AP195" s="683"/>
      <c r="AQ195" s="683"/>
      <c r="AR195" s="683"/>
    </row>
    <row r="196" spans="1:46" s="651" customFormat="1" ht="15" customHeight="1">
      <c r="A196" s="1281"/>
      <c r="B196" s="1281"/>
      <c r="C196" s="1281"/>
      <c r="D196" s="1281">
        <v>1</v>
      </c>
      <c r="E196" s="963"/>
      <c r="F196" s="956"/>
      <c r="G196" s="965"/>
      <c r="H196" s="966"/>
      <c r="I196" s="945"/>
      <c r="J196" s="940"/>
      <c r="K196" s="938"/>
      <c r="L196" s="688" t="str">
        <f>mergeValue(A196) &amp;"."&amp; mergeValue(B196)&amp;"."&amp; mergeValue(C196)&amp;"."&amp; mergeValue(D196)</f>
        <v>1.1.1.1</v>
      </c>
      <c r="M196" s="660" t="s">
        <v>21</v>
      </c>
      <c r="N196" s="1391"/>
      <c r="O196" s="1392"/>
      <c r="P196" s="1392"/>
      <c r="Q196" s="1392"/>
      <c r="R196" s="1392"/>
      <c r="S196" s="1392"/>
      <c r="T196" s="1392"/>
      <c r="U196" s="1392"/>
      <c r="V196" s="1392"/>
      <c r="W196" s="1392"/>
      <c r="X196" s="1392"/>
      <c r="Y196" s="1392"/>
      <c r="Z196" s="1392"/>
      <c r="AA196" s="1392"/>
      <c r="AB196" s="1392"/>
      <c r="AC196" s="1392"/>
      <c r="AD196" s="1392"/>
      <c r="AE196" s="1392"/>
      <c r="AF196" s="1393"/>
      <c r="AG196" s="1097" t="s">
        <v>623</v>
      </c>
      <c r="AH196" s="683"/>
      <c r="AI196" s="683"/>
      <c r="AJ196" s="683"/>
      <c r="AK196" s="683"/>
      <c r="AL196" s="683"/>
      <c r="AM196" s="683"/>
      <c r="AN196" s="683"/>
      <c r="AO196" s="683"/>
      <c r="AP196" s="683"/>
      <c r="AQ196" s="683"/>
      <c r="AR196" s="683"/>
    </row>
    <row r="197" spans="1:46" s="651" customFormat="1" ht="17.100000000000001" customHeight="1">
      <c r="A197" s="1281"/>
      <c r="B197" s="1281"/>
      <c r="C197" s="1281"/>
      <c r="D197" s="1281"/>
      <c r="E197" s="1281">
        <v>1</v>
      </c>
      <c r="F197" s="956"/>
      <c r="G197" s="965"/>
      <c r="H197" s="966"/>
      <c r="I197" s="967"/>
      <c r="J197" s="957"/>
      <c r="K197" s="1226"/>
      <c r="L197" s="1341" t="str">
        <f>mergeValue(A197) &amp;"."&amp; mergeValue(B197)&amp;"."&amp; mergeValue(C197)&amp;"."&amp; mergeValue(D197)&amp;"."&amp; mergeValue(E197)</f>
        <v>1.1.1.1.1</v>
      </c>
      <c r="M197" s="1342"/>
      <c r="N197" s="1289" t="s">
        <v>83</v>
      </c>
      <c r="O197" s="1348"/>
      <c r="P197" s="1346">
        <v>1</v>
      </c>
      <c r="Q197" s="1413"/>
      <c r="R197" s="1289" t="s">
        <v>83</v>
      </c>
      <c r="S197" s="1348"/>
      <c r="T197" s="1346">
        <v>1</v>
      </c>
      <c r="U197" s="1413"/>
      <c r="V197" s="1289" t="s">
        <v>83</v>
      </c>
      <c r="W197" s="666"/>
      <c r="X197" s="655">
        <v>1</v>
      </c>
      <c r="Y197" s="1042"/>
      <c r="Z197" s="638"/>
      <c r="AA197" s="638"/>
      <c r="AB197" s="1287"/>
      <c r="AC197" s="1289" t="s">
        <v>83</v>
      </c>
      <c r="AD197" s="1287"/>
      <c r="AE197" s="1289" t="s">
        <v>83</v>
      </c>
      <c r="AF197" s="680"/>
      <c r="AG197" s="1343" t="s">
        <v>622</v>
      </c>
      <c r="AH197" s="683" t="str">
        <f>strCheckDate(Z198:AF198)</f>
        <v/>
      </c>
      <c r="AI197" s="686" t="str">
        <f>IF(AND(COUNTIF(AJ192:AJ192,AJ197)&gt;1,AJ197&lt;&gt;""),"ErrUnique:HasDoubleConn","")</f>
        <v/>
      </c>
      <c r="AJ197" s="686"/>
      <c r="AK197" s="686"/>
      <c r="AL197" s="686"/>
      <c r="AM197" s="686"/>
      <c r="AN197" s="686"/>
      <c r="AO197" s="683"/>
      <c r="AP197" s="683"/>
      <c r="AQ197" s="683"/>
      <c r="AR197" s="683"/>
    </row>
    <row r="198" spans="1:46" s="651" customFormat="1" ht="17.100000000000001" customHeight="1">
      <c r="A198" s="1281"/>
      <c r="B198" s="1281"/>
      <c r="C198" s="1281"/>
      <c r="D198" s="1281"/>
      <c r="E198" s="1281"/>
      <c r="F198" s="956"/>
      <c r="G198" s="965"/>
      <c r="H198" s="966"/>
      <c r="I198" s="967"/>
      <c r="J198" s="957"/>
      <c r="K198" s="1226"/>
      <c r="L198" s="1341"/>
      <c r="M198" s="1342"/>
      <c r="N198" s="1289"/>
      <c r="O198" s="1348"/>
      <c r="P198" s="1346"/>
      <c r="Q198" s="1413"/>
      <c r="R198" s="1289"/>
      <c r="S198" s="1348"/>
      <c r="T198" s="1346"/>
      <c r="U198" s="1413"/>
      <c r="V198" s="1289"/>
      <c r="W198" s="689"/>
      <c r="X198" s="670"/>
      <c r="Y198" s="670"/>
      <c r="Z198" s="672"/>
      <c r="AA198" s="572" t="str">
        <f>AB197 &amp; "-" &amp; AD197</f>
        <v>-</v>
      </c>
      <c r="AB198" s="1288"/>
      <c r="AC198" s="1289"/>
      <c r="AD198" s="1288"/>
      <c r="AE198" s="1289"/>
      <c r="AF198" s="639"/>
      <c r="AG198" s="1344"/>
      <c r="AH198" s="683"/>
      <c r="AI198" s="686"/>
      <c r="AJ198" s="686"/>
      <c r="AK198" s="686"/>
      <c r="AL198" s="686"/>
      <c r="AM198" s="686"/>
      <c r="AN198" s="686"/>
      <c r="AO198" s="683"/>
      <c r="AP198" s="683"/>
      <c r="AQ198" s="683"/>
      <c r="AR198" s="683"/>
    </row>
    <row r="199" spans="1:46" s="651" customFormat="1" ht="17.100000000000001" customHeight="1">
      <c r="A199" s="1281"/>
      <c r="B199" s="1281"/>
      <c r="C199" s="1281"/>
      <c r="D199" s="1281"/>
      <c r="E199" s="1281"/>
      <c r="F199" s="956"/>
      <c r="G199" s="965"/>
      <c r="H199" s="966"/>
      <c r="I199" s="967"/>
      <c r="J199" s="957"/>
      <c r="K199" s="1226"/>
      <c r="L199" s="1341"/>
      <c r="M199" s="1342"/>
      <c r="N199" s="1289"/>
      <c r="O199" s="1348"/>
      <c r="P199" s="1346"/>
      <c r="Q199" s="1413"/>
      <c r="R199" s="1289"/>
      <c r="S199" s="571"/>
      <c r="T199" s="664"/>
      <c r="U199" s="670"/>
      <c r="V199" s="671"/>
      <c r="W199" s="671"/>
      <c r="X199" s="671"/>
      <c r="Y199" s="671"/>
      <c r="Z199" s="672"/>
      <c r="AA199" s="672"/>
      <c r="AB199" s="673"/>
      <c r="AC199" s="669"/>
      <c r="AD199" s="669"/>
      <c r="AE199" s="673"/>
      <c r="AF199" s="669"/>
      <c r="AG199" s="1344"/>
      <c r="AH199" s="683"/>
      <c r="AI199" s="686"/>
      <c r="AJ199" s="686"/>
      <c r="AK199" s="686"/>
      <c r="AL199" s="686"/>
      <c r="AM199" s="686"/>
      <c r="AN199" s="686"/>
      <c r="AO199" s="683"/>
      <c r="AP199" s="683"/>
      <c r="AQ199" s="683"/>
      <c r="AR199" s="683"/>
    </row>
    <row r="200" spans="1:46" s="651" customFormat="1" ht="17.100000000000001" customHeight="1">
      <c r="A200" s="1281"/>
      <c r="B200" s="1281"/>
      <c r="C200" s="1281"/>
      <c r="D200" s="1281"/>
      <c r="E200" s="1281"/>
      <c r="F200" s="956"/>
      <c r="G200" s="965"/>
      <c r="H200" s="966"/>
      <c r="I200" s="967"/>
      <c r="J200" s="957"/>
      <c r="K200" s="1226"/>
      <c r="L200" s="1341"/>
      <c r="M200" s="1342"/>
      <c r="N200" s="1289"/>
      <c r="O200" s="674"/>
      <c r="P200" s="676"/>
      <c r="Q200" s="675"/>
      <c r="R200" s="671"/>
      <c r="S200" s="671"/>
      <c r="T200" s="671"/>
      <c r="U200" s="671"/>
      <c r="V200" s="671"/>
      <c r="W200" s="671"/>
      <c r="X200" s="671"/>
      <c r="Y200" s="671"/>
      <c r="Z200" s="672"/>
      <c r="AA200" s="672"/>
      <c r="AB200" s="673"/>
      <c r="AC200" s="669"/>
      <c r="AD200" s="669"/>
      <c r="AE200" s="673"/>
      <c r="AF200" s="669"/>
      <c r="AG200" s="1344"/>
      <c r="AH200" s="683"/>
      <c r="AI200" s="686"/>
      <c r="AJ200" s="686"/>
      <c r="AK200" s="686"/>
      <c r="AL200" s="686"/>
      <c r="AM200" s="686"/>
      <c r="AN200" s="686"/>
      <c r="AO200" s="683"/>
      <c r="AP200" s="683"/>
      <c r="AQ200" s="683"/>
      <c r="AR200" s="683"/>
    </row>
    <row r="201" spans="1:46" s="650" customFormat="1" ht="15" customHeight="1">
      <c r="A201" s="1281"/>
      <c r="B201" s="1281"/>
      <c r="C201" s="1281"/>
      <c r="D201" s="1281"/>
      <c r="E201" s="964"/>
      <c r="F201" s="958"/>
      <c r="G201" s="960"/>
      <c r="H201" s="958"/>
      <c r="I201" s="967"/>
      <c r="J201" s="957"/>
      <c r="K201" s="951"/>
      <c r="L201" s="654"/>
      <c r="M201" s="663" t="s">
        <v>5</v>
      </c>
      <c r="N201" s="663"/>
      <c r="O201" s="663"/>
      <c r="P201" s="663"/>
      <c r="Q201" s="663"/>
      <c r="R201" s="663"/>
      <c r="S201" s="663"/>
      <c r="T201" s="663"/>
      <c r="U201" s="663"/>
      <c r="V201" s="663"/>
      <c r="W201" s="663"/>
      <c r="X201" s="663"/>
      <c r="Y201" s="663"/>
      <c r="Z201" s="663"/>
      <c r="AA201" s="663"/>
      <c r="AB201" s="663"/>
      <c r="AC201" s="663"/>
      <c r="AD201" s="663"/>
      <c r="AE201" s="663"/>
      <c r="AF201" s="663"/>
      <c r="AG201" s="1345"/>
      <c r="AH201" s="685"/>
      <c r="AI201" s="685"/>
      <c r="AJ201" s="687"/>
      <c r="AK201" s="687"/>
      <c r="AL201" s="687"/>
      <c r="AM201" s="687"/>
      <c r="AN201" s="687"/>
      <c r="AO201" s="685"/>
      <c r="AP201" s="685"/>
      <c r="AQ201" s="685"/>
      <c r="AR201" s="685"/>
    </row>
    <row r="202" spans="1:46" s="650" customFormat="1" ht="15" customHeight="1">
      <c r="A202" s="1281"/>
      <c r="B202" s="1281"/>
      <c r="C202" s="1281"/>
      <c r="D202" s="964"/>
      <c r="E202" s="964"/>
      <c r="F202" s="958"/>
      <c r="G202" s="965"/>
      <c r="H202" s="958"/>
      <c r="I202" s="951"/>
      <c r="J202" s="942"/>
      <c r="K202" s="951"/>
      <c r="L202" s="654"/>
      <c r="M202" s="662" t="s">
        <v>16</v>
      </c>
      <c r="N202" s="662"/>
      <c r="O202" s="662"/>
      <c r="P202" s="662"/>
      <c r="Q202" s="662"/>
      <c r="R202" s="662"/>
      <c r="S202" s="662"/>
      <c r="T202" s="662"/>
      <c r="U202" s="662"/>
      <c r="V202" s="662"/>
      <c r="W202" s="662"/>
      <c r="X202" s="662"/>
      <c r="Y202" s="662"/>
      <c r="Z202" s="662"/>
      <c r="AA202" s="662"/>
      <c r="AB202" s="662"/>
      <c r="AC202" s="662"/>
      <c r="AD202" s="662"/>
      <c r="AE202" s="662"/>
      <c r="AF202" s="669"/>
      <c r="AG202" s="665"/>
      <c r="AH202" s="685"/>
      <c r="AI202" s="685"/>
      <c r="AJ202" s="687"/>
      <c r="AK202" s="687"/>
      <c r="AL202" s="687"/>
      <c r="AM202" s="687"/>
      <c r="AN202" s="687"/>
      <c r="AO202" s="685"/>
      <c r="AP202" s="685"/>
      <c r="AQ202" s="685"/>
      <c r="AR202" s="685"/>
    </row>
    <row r="203" spans="1:46" s="650" customFormat="1" ht="15" customHeight="1">
      <c r="A203" s="1281"/>
      <c r="B203" s="1281"/>
      <c r="C203" s="964"/>
      <c r="D203" s="964"/>
      <c r="E203" s="964"/>
      <c r="F203" s="958"/>
      <c r="G203" s="965"/>
      <c r="H203" s="958"/>
      <c r="I203" s="951"/>
      <c r="J203" s="942"/>
      <c r="K203" s="951"/>
      <c r="L203" s="654"/>
      <c r="M203" s="661" t="s">
        <v>17</v>
      </c>
      <c r="N203" s="661"/>
      <c r="O203" s="661"/>
      <c r="P203" s="661"/>
      <c r="Q203" s="661"/>
      <c r="R203" s="661"/>
      <c r="S203" s="661"/>
      <c r="T203" s="661"/>
      <c r="U203" s="661"/>
      <c r="V203" s="661"/>
      <c r="W203" s="661"/>
      <c r="X203" s="661"/>
      <c r="Y203" s="661"/>
      <c r="Z203" s="657"/>
      <c r="AA203" s="657"/>
      <c r="AB203" s="673"/>
      <c r="AC203" s="669"/>
      <c r="AD203" s="668"/>
      <c r="AE203" s="661"/>
      <c r="AF203" s="669"/>
      <c r="AG203" s="665"/>
      <c r="AH203" s="685"/>
      <c r="AI203" s="685"/>
      <c r="AJ203" s="685"/>
      <c r="AK203" s="685"/>
      <c r="AL203" s="685"/>
      <c r="AM203" s="685"/>
      <c r="AN203" s="685"/>
      <c r="AO203" s="685"/>
      <c r="AP203" s="685"/>
      <c r="AQ203" s="685"/>
      <c r="AR203" s="685"/>
    </row>
    <row r="204" spans="1:46" s="650" customFormat="1" ht="15" customHeight="1">
      <c r="A204" s="1281"/>
      <c r="B204" s="964"/>
      <c r="C204" s="964"/>
      <c r="D204" s="964"/>
      <c r="E204" s="964"/>
      <c r="F204" s="958"/>
      <c r="G204" s="965"/>
      <c r="H204" s="958"/>
      <c r="I204" s="951"/>
      <c r="J204" s="942"/>
      <c r="K204" s="951"/>
      <c r="L204" s="654"/>
      <c r="M204" s="664" t="s">
        <v>18</v>
      </c>
      <c r="N204" s="664"/>
      <c r="O204" s="664"/>
      <c r="P204" s="664"/>
      <c r="Q204" s="664"/>
      <c r="R204" s="664"/>
      <c r="S204" s="664"/>
      <c r="T204" s="664"/>
      <c r="U204" s="664"/>
      <c r="V204" s="664"/>
      <c r="W204" s="664"/>
      <c r="X204" s="664"/>
      <c r="Y204" s="664"/>
      <c r="Z204" s="657"/>
      <c r="AA204" s="657"/>
      <c r="AB204" s="673"/>
      <c r="AC204" s="669"/>
      <c r="AD204" s="668"/>
      <c r="AE204" s="661"/>
      <c r="AF204" s="669"/>
      <c r="AG204" s="665"/>
      <c r="AH204" s="685"/>
      <c r="AI204" s="685"/>
      <c r="AJ204" s="685"/>
      <c r="AK204" s="685"/>
      <c r="AL204" s="685"/>
      <c r="AM204" s="685"/>
      <c r="AN204" s="685"/>
      <c r="AO204" s="685"/>
      <c r="AP204" s="685"/>
      <c r="AQ204" s="685"/>
      <c r="AR204" s="685"/>
    </row>
    <row r="205" spans="1:46" s="650" customFormat="1" ht="15" customHeight="1">
      <c r="A205" s="937"/>
      <c r="B205" s="937"/>
      <c r="C205" s="937"/>
      <c r="D205" s="937"/>
      <c r="E205" s="937"/>
      <c r="F205" s="937"/>
      <c r="G205" s="950"/>
      <c r="H205" s="951"/>
      <c r="I205" s="941"/>
      <c r="J205" s="942"/>
      <c r="K205" s="937"/>
      <c r="L205" s="654"/>
      <c r="M205" s="670" t="s">
        <v>308</v>
      </c>
      <c r="N205" s="670"/>
      <c r="O205" s="670"/>
      <c r="P205" s="670"/>
      <c r="Q205" s="670"/>
      <c r="R205" s="670"/>
      <c r="S205" s="670"/>
      <c r="T205" s="670"/>
      <c r="U205" s="670"/>
      <c r="V205" s="670"/>
      <c r="W205" s="670"/>
      <c r="X205" s="670"/>
      <c r="Y205" s="670"/>
      <c r="Z205" s="657"/>
      <c r="AA205" s="657"/>
      <c r="AB205" s="673"/>
      <c r="AC205" s="669"/>
      <c r="AD205" s="668"/>
      <c r="AE205" s="661"/>
      <c r="AF205" s="669"/>
      <c r="AG205" s="665"/>
      <c r="AH205" s="685"/>
      <c r="AI205" s="685"/>
      <c r="AJ205" s="685"/>
      <c r="AK205" s="685"/>
      <c r="AL205" s="685"/>
      <c r="AM205" s="685"/>
      <c r="AN205" s="685"/>
      <c r="AO205" s="685"/>
      <c r="AP205" s="685"/>
      <c r="AQ205" s="685"/>
      <c r="AR205" s="685"/>
    </row>
    <row r="206" spans="1:46" ht="15" customHeight="1">
      <c r="G206" s="149"/>
      <c r="H206" s="150"/>
      <c r="I206" s="150"/>
      <c r="J206" s="80"/>
      <c r="K206" s="150"/>
      <c r="L206" s="150"/>
      <c r="M206" s="150"/>
      <c r="N206" s="150"/>
      <c r="O206" s="150"/>
      <c r="P206" s="150"/>
      <c r="Q206" s="150"/>
      <c r="R206" s="150"/>
      <c r="S206" s="150"/>
      <c r="T206" s="150"/>
      <c r="U206" s="150"/>
      <c r="V206" s="150"/>
      <c r="W206" s="150"/>
      <c r="X206" s="150"/>
      <c r="Y206" s="150"/>
      <c r="Z206" s="150"/>
      <c r="AA206" s="150"/>
      <c r="AB206" s="150"/>
      <c r="AC206" s="150"/>
      <c r="AD206" s="150"/>
      <c r="AE206" s="150"/>
      <c r="AF206" s="150"/>
      <c r="AG206" s="150"/>
      <c r="AH206" s="150"/>
      <c r="AI206" s="150"/>
      <c r="AJ206" s="150"/>
      <c r="AK206" s="196"/>
      <c r="AL206" s="196"/>
      <c r="AM206" s="196"/>
      <c r="AN206" s="196"/>
      <c r="AO206" s="196"/>
      <c r="AP206" s="196"/>
      <c r="AQ206" s="196"/>
      <c r="AR206" s="196"/>
      <c r="AS206" s="196"/>
      <c r="AT206" s="196"/>
    </row>
    <row r="207" spans="1:46" ht="15" customHeight="1">
      <c r="G207" s="149"/>
      <c r="H207" s="150"/>
      <c r="I207" s="150"/>
      <c r="J207" s="80"/>
      <c r="K207" s="150"/>
      <c r="L207" s="150"/>
      <c r="M207" s="150"/>
      <c r="N207" s="150"/>
      <c r="O207" s="150"/>
      <c r="P207" s="150"/>
      <c r="Q207" s="1283"/>
      <c r="R207" s="150"/>
      <c r="S207" s="150"/>
      <c r="T207" s="150"/>
      <c r="U207" s="1283"/>
      <c r="V207" s="150"/>
      <c r="W207" s="150"/>
      <c r="X207" s="150"/>
      <c r="Y207" s="1039"/>
      <c r="Z207" s="150"/>
      <c r="AA207" s="150"/>
      <c r="AB207" s="150"/>
      <c r="AC207" s="150"/>
      <c r="AD207" s="150"/>
      <c r="AE207" s="150"/>
      <c r="AF207" s="150"/>
      <c r="AG207" s="150"/>
      <c r="AH207" s="150"/>
      <c r="AI207" s="150"/>
      <c r="AJ207" s="150"/>
      <c r="AK207" s="196"/>
      <c r="AL207" s="196"/>
      <c r="AM207" s="196"/>
      <c r="AN207" s="196"/>
      <c r="AO207" s="196"/>
      <c r="AP207" s="196"/>
      <c r="AQ207" s="196"/>
      <c r="AR207" s="196"/>
      <c r="AS207" s="196"/>
      <c r="AT207" s="196"/>
    </row>
    <row r="208" spans="1:46" ht="15" customHeight="1">
      <c r="G208" s="149"/>
      <c r="H208" s="150"/>
      <c r="I208" s="150"/>
      <c r="J208" s="80"/>
      <c r="K208" s="150"/>
      <c r="L208" s="150"/>
      <c r="M208" s="150"/>
      <c r="N208" s="150"/>
      <c r="O208" s="150"/>
      <c r="P208" s="150"/>
      <c r="Q208" s="1283"/>
      <c r="R208" s="150"/>
      <c r="S208" s="150"/>
      <c r="T208" s="150"/>
      <c r="U208" s="1283"/>
      <c r="V208" s="150"/>
      <c r="W208" s="150"/>
      <c r="X208" s="150"/>
      <c r="Y208" s="150"/>
      <c r="Z208" s="150"/>
      <c r="AA208" s="150"/>
      <c r="AB208" s="150"/>
      <c r="AC208" s="150"/>
    </row>
    <row r="209" spans="1:83" ht="15" customHeight="1">
      <c r="G209" s="149"/>
      <c r="H209" s="150"/>
      <c r="I209" s="150"/>
      <c r="J209" s="80"/>
      <c r="K209" s="150"/>
      <c r="L209" s="150"/>
      <c r="M209" s="150"/>
      <c r="N209" s="150"/>
      <c r="O209" s="150"/>
      <c r="Q209" s="1283"/>
      <c r="V209" s="150"/>
      <c r="W209" s="150"/>
      <c r="X209" s="150"/>
      <c r="Z209" s="150"/>
      <c r="AA209" s="150"/>
      <c r="AB209" s="150"/>
      <c r="AC209" s="693"/>
      <c r="AD209" s="150"/>
    </row>
    <row r="210" spans="1:83" ht="15" customHeight="1">
      <c r="G210" s="149"/>
      <c r="H210" s="150"/>
      <c r="I210" s="150"/>
      <c r="J210" s="80"/>
      <c r="K210" s="150"/>
      <c r="L210" s="150"/>
      <c r="M210" s="150"/>
      <c r="N210" s="150"/>
      <c r="O210" s="150"/>
      <c r="Q210" s="217"/>
      <c r="Y210" s="150"/>
      <c r="Z210" s="150"/>
      <c r="AA210" s="150"/>
      <c r="AB210" s="150"/>
      <c r="AC210" s="150"/>
      <c r="AD210" s="150"/>
      <c r="AE210" s="150"/>
    </row>
    <row r="211" spans="1:83" ht="15" customHeight="1">
      <c r="A211" s="694"/>
      <c r="B211" s="694"/>
      <c r="C211" s="694"/>
      <c r="D211" s="694"/>
      <c r="E211" s="694"/>
      <c r="F211" s="694"/>
      <c r="G211" s="697"/>
      <c r="H211" s="698"/>
      <c r="I211" s="698"/>
      <c r="J211" s="695"/>
      <c r="K211" s="698"/>
      <c r="L211" s="698"/>
      <c r="M211" s="698"/>
      <c r="N211" s="1414" t="s">
        <v>84</v>
      </c>
      <c r="O211" s="1348"/>
      <c r="P211" s="1346">
        <v>1</v>
      </c>
      <c r="Q211" s="1383"/>
      <c r="R211" s="1289" t="s">
        <v>83</v>
      </c>
      <c r="S211" s="1386"/>
      <c r="T211" s="1415">
        <v>1</v>
      </c>
      <c r="U211" s="1284"/>
      <c r="V211" s="1289" t="s">
        <v>83</v>
      </c>
      <c r="W211" s="785"/>
      <c r="X211" s="701">
        <v>1</v>
      </c>
      <c r="Y211" s="1039"/>
      <c r="Z211" s="698"/>
      <c r="AA211" s="698"/>
      <c r="AB211" s="698"/>
      <c r="AC211" s="698"/>
      <c r="AD211" s="698"/>
      <c r="AE211" s="694"/>
      <c r="AF211" s="692"/>
      <c r="AG211" s="692"/>
      <c r="AH211" s="692"/>
      <c r="AI211" s="692"/>
      <c r="AJ211" s="692"/>
      <c r="AK211" s="692"/>
      <c r="AL211" s="692"/>
      <c r="AM211" s="692"/>
      <c r="AN211" s="692"/>
      <c r="AO211" s="692"/>
      <c r="AP211" s="692"/>
      <c r="AQ211" s="692"/>
      <c r="AR211" s="692"/>
      <c r="AS211" s="692"/>
      <c r="AT211" s="692"/>
      <c r="AU211" s="692"/>
      <c r="AV211" s="692"/>
      <c r="AW211" s="692"/>
      <c r="AX211" s="692"/>
      <c r="AY211" s="692"/>
      <c r="AZ211" s="692"/>
      <c r="BA211" s="692"/>
      <c r="BB211" s="692"/>
      <c r="BC211" s="692"/>
      <c r="BD211" s="692"/>
      <c r="BE211" s="692"/>
      <c r="BF211" s="692"/>
      <c r="BG211" s="692"/>
      <c r="BH211" s="692"/>
      <c r="BI211" s="692"/>
      <c r="BJ211" s="692"/>
      <c r="BK211" s="692"/>
      <c r="BL211" s="692"/>
      <c r="BM211" s="692"/>
      <c r="BN211" s="692"/>
      <c r="BO211" s="692"/>
      <c r="BP211" s="692"/>
      <c r="BQ211" s="692"/>
      <c r="BR211" s="692"/>
      <c r="BS211" s="692"/>
      <c r="BT211" s="692"/>
      <c r="BU211" s="692"/>
      <c r="BV211" s="692"/>
      <c r="BW211" s="692"/>
      <c r="BX211" s="692"/>
      <c r="BY211" s="692"/>
      <c r="BZ211" s="692"/>
      <c r="CA211" s="692"/>
      <c r="CB211" s="692"/>
      <c r="CC211" s="692"/>
      <c r="CD211" s="692"/>
      <c r="CE211" s="692"/>
    </row>
    <row r="212" spans="1:83" ht="15" customHeight="1">
      <c r="A212" s="694"/>
      <c r="B212" s="694"/>
      <c r="C212" s="694"/>
      <c r="D212" s="694"/>
      <c r="E212" s="694"/>
      <c r="F212" s="694"/>
      <c r="G212" s="697"/>
      <c r="H212" s="698"/>
      <c r="I212" s="698"/>
      <c r="J212" s="695"/>
      <c r="K212" s="698"/>
      <c r="L212" s="698"/>
      <c r="M212" s="698"/>
      <c r="N212" s="1414"/>
      <c r="O212" s="1348"/>
      <c r="P212" s="1346"/>
      <c r="Q212" s="1383"/>
      <c r="R212" s="1289"/>
      <c r="S212" s="1387"/>
      <c r="T212" s="1416"/>
      <c r="U212" s="1284"/>
      <c r="V212" s="1289"/>
      <c r="W212" s="699"/>
      <c r="X212" s="699"/>
      <c r="Y212" s="699" t="s">
        <v>627</v>
      </c>
      <c r="Z212" s="698"/>
      <c r="AA212" s="698"/>
      <c r="AB212" s="698"/>
      <c r="AC212" s="698"/>
      <c r="AD212" s="698"/>
      <c r="AE212" s="698"/>
      <c r="AF212" s="692"/>
      <c r="AG212" s="692"/>
      <c r="AH212" s="692"/>
      <c r="AI212" s="692"/>
      <c r="AJ212" s="692"/>
      <c r="AK212" s="692"/>
      <c r="AL212" s="692"/>
      <c r="AM212" s="692"/>
      <c r="AN212" s="692"/>
      <c r="AO212" s="692"/>
      <c r="AP212" s="692"/>
      <c r="AQ212" s="692"/>
      <c r="AR212" s="692"/>
      <c r="AS212" s="692"/>
      <c r="AT212" s="692"/>
      <c r="AU212" s="692"/>
      <c r="AV212" s="692"/>
      <c r="AW212" s="692"/>
      <c r="AX212" s="692"/>
      <c r="AY212" s="692"/>
      <c r="AZ212" s="692"/>
      <c r="BA212" s="692"/>
      <c r="BB212" s="692"/>
      <c r="BC212" s="692"/>
      <c r="BD212" s="692"/>
      <c r="BE212" s="692"/>
      <c r="BF212" s="692"/>
      <c r="BG212" s="692"/>
      <c r="BH212" s="692"/>
      <c r="BI212" s="692"/>
      <c r="BJ212" s="692"/>
      <c r="BK212" s="692"/>
      <c r="BL212" s="692"/>
      <c r="BM212" s="692"/>
      <c r="BN212" s="692"/>
      <c r="BO212" s="692"/>
      <c r="BP212" s="692"/>
      <c r="BQ212" s="692"/>
      <c r="BR212" s="692"/>
      <c r="BS212" s="692"/>
      <c r="BT212" s="692"/>
      <c r="BU212" s="692"/>
      <c r="BV212" s="692"/>
      <c r="BW212" s="692"/>
      <c r="BX212" s="692"/>
      <c r="BY212" s="692"/>
      <c r="BZ212" s="692"/>
      <c r="CA212" s="692"/>
      <c r="CB212" s="692"/>
      <c r="CC212" s="692"/>
      <c r="CD212" s="692"/>
      <c r="CE212" s="692"/>
    </row>
    <row r="213" spans="1:83" ht="15" customHeight="1">
      <c r="A213" s="694"/>
      <c r="B213" s="694"/>
      <c r="C213" s="694"/>
      <c r="D213" s="694"/>
      <c r="E213" s="694"/>
      <c r="F213" s="694"/>
      <c r="G213" s="697"/>
      <c r="H213" s="698"/>
      <c r="I213" s="698"/>
      <c r="J213" s="695"/>
      <c r="K213" s="698"/>
      <c r="L213" s="698"/>
      <c r="M213" s="698"/>
      <c r="N213" s="1414"/>
      <c r="O213" s="1348"/>
      <c r="P213" s="1346"/>
      <c r="Q213" s="1383"/>
      <c r="R213" s="1289"/>
      <c r="S213" s="696"/>
      <c r="T213" s="696"/>
      <c r="U213" s="699" t="s">
        <v>628</v>
      </c>
      <c r="V213" s="784"/>
      <c r="W213" s="700"/>
      <c r="X213" s="700"/>
      <c r="Y213" s="700"/>
      <c r="Z213" s="698"/>
      <c r="AA213" s="698"/>
      <c r="AB213" s="698"/>
      <c r="AC213" s="698"/>
      <c r="AD213" s="698"/>
      <c r="AE213" s="698"/>
      <c r="AF213" s="692"/>
      <c r="AG213" s="692"/>
      <c r="AH213" s="692"/>
      <c r="AI213" s="692"/>
      <c r="AJ213" s="692"/>
      <c r="AK213" s="692"/>
      <c r="AL213" s="692"/>
      <c r="AM213" s="692"/>
      <c r="AN213" s="692"/>
      <c r="AO213" s="692"/>
      <c r="AP213" s="692"/>
      <c r="AQ213" s="692"/>
      <c r="AR213" s="692"/>
      <c r="AS213" s="692"/>
      <c r="AT213" s="692"/>
      <c r="AU213" s="692"/>
      <c r="AV213" s="692"/>
      <c r="AW213" s="692"/>
      <c r="AX213" s="692"/>
      <c r="AY213" s="692"/>
      <c r="AZ213" s="692"/>
      <c r="BA213" s="692"/>
      <c r="BB213" s="692"/>
      <c r="BC213" s="692"/>
      <c r="BD213" s="692"/>
      <c r="BE213" s="692"/>
      <c r="BF213" s="692"/>
      <c r="BG213" s="692"/>
      <c r="BH213" s="692"/>
      <c r="BI213" s="692"/>
      <c r="BJ213" s="692"/>
      <c r="BK213" s="692"/>
      <c r="BL213" s="692"/>
      <c r="BM213" s="692"/>
      <c r="BN213" s="692"/>
      <c r="BO213" s="692"/>
      <c r="BP213" s="692"/>
      <c r="BQ213" s="692"/>
      <c r="BR213" s="692"/>
      <c r="BS213" s="692"/>
      <c r="BT213" s="692"/>
      <c r="BU213" s="692"/>
      <c r="BV213" s="692"/>
      <c r="BW213" s="692"/>
      <c r="BX213" s="692"/>
      <c r="BY213" s="692"/>
      <c r="BZ213" s="692"/>
      <c r="CA213" s="692"/>
      <c r="CB213" s="692"/>
      <c r="CC213" s="692"/>
      <c r="CD213" s="692"/>
      <c r="CE213" s="692"/>
    </row>
    <row r="214" spans="1:83" ht="15" customHeight="1">
      <c r="A214" s="694"/>
      <c r="B214" s="694"/>
      <c r="C214" s="694"/>
      <c r="D214" s="694"/>
      <c r="E214" s="694"/>
      <c r="F214" s="694"/>
      <c r="G214" s="697"/>
      <c r="H214" s="698"/>
      <c r="I214" s="698"/>
      <c r="J214" s="695"/>
      <c r="K214" s="698"/>
      <c r="L214" s="698"/>
      <c r="M214" s="698"/>
      <c r="N214" s="1289"/>
      <c r="O214" s="782"/>
      <c r="P214" s="782"/>
      <c r="Q214" s="783"/>
      <c r="R214" s="784"/>
      <c r="S214" s="700"/>
      <c r="T214" s="700"/>
      <c r="U214" s="700"/>
      <c r="V214" s="700"/>
      <c r="W214" s="700"/>
      <c r="X214" s="700"/>
      <c r="Y214" s="700"/>
      <c r="Z214" s="698"/>
      <c r="AA214" s="698"/>
      <c r="AB214" s="698"/>
      <c r="AC214" s="698"/>
      <c r="AD214" s="698"/>
      <c r="AE214" s="698"/>
      <c r="AF214" s="692"/>
      <c r="AG214" s="692"/>
      <c r="AH214" s="692"/>
      <c r="AI214" s="692"/>
      <c r="AJ214" s="692"/>
      <c r="AK214" s="692"/>
      <c r="AL214" s="692"/>
      <c r="AM214" s="692"/>
      <c r="AN214" s="692"/>
      <c r="AO214" s="692"/>
      <c r="AP214" s="692"/>
      <c r="AQ214" s="692"/>
      <c r="AR214" s="692"/>
      <c r="AS214" s="692"/>
      <c r="AT214" s="692"/>
      <c r="AU214" s="692"/>
      <c r="AV214" s="692"/>
      <c r="AW214" s="692"/>
      <c r="AX214" s="692"/>
      <c r="AY214" s="692"/>
      <c r="AZ214" s="692"/>
      <c r="BA214" s="692"/>
      <c r="BB214" s="692"/>
      <c r="BC214" s="692"/>
      <c r="BD214" s="692"/>
      <c r="BE214" s="692"/>
      <c r="BF214" s="692"/>
      <c r="BG214" s="692"/>
      <c r="BH214" s="692"/>
      <c r="BI214" s="692"/>
      <c r="BJ214" s="692"/>
      <c r="BK214" s="692"/>
      <c r="BL214" s="692"/>
      <c r="BM214" s="692"/>
      <c r="BN214" s="692"/>
      <c r="BO214" s="692"/>
      <c r="BP214" s="692"/>
      <c r="BQ214" s="692"/>
      <c r="BR214" s="692"/>
      <c r="BS214" s="692"/>
      <c r="BT214" s="692"/>
      <c r="BU214" s="692"/>
      <c r="BV214" s="692"/>
      <c r="BW214" s="692"/>
      <c r="BX214" s="692"/>
      <c r="BY214" s="692"/>
      <c r="BZ214" s="692"/>
      <c r="CA214" s="692"/>
      <c r="CB214" s="692"/>
      <c r="CC214" s="692"/>
      <c r="CD214" s="692"/>
      <c r="CE214" s="692"/>
    </row>
    <row r="216" spans="1:83" s="35" customFormat="1" ht="17.100000000000001" customHeight="1">
      <c r="A216" s="92"/>
      <c r="B216" s="92"/>
      <c r="C216" s="81"/>
      <c r="D216" s="144"/>
      <c r="E216" s="163"/>
      <c r="F216" s="165"/>
      <c r="G216" s="165"/>
      <c r="H216" s="164"/>
      <c r="I216" s="164"/>
      <c r="J216" s="164"/>
      <c r="K216" s="164"/>
      <c r="L216" s="164"/>
      <c r="M216" s="164"/>
      <c r="N216" s="164"/>
      <c r="O216" s="164"/>
      <c r="P216" s="164"/>
      <c r="Q216" s="164"/>
      <c r="R216" s="164"/>
      <c r="S216" s="164"/>
      <c r="T216" s="146"/>
      <c r="U216" s="146"/>
      <c r="V216" s="146"/>
      <c r="W216" s="166"/>
      <c r="X216" s="166"/>
    </row>
    <row r="217" spans="1:83" s="705" customFormat="1" ht="18.75" customHeight="1">
      <c r="X217" s="685"/>
      <c r="Y217" s="685"/>
      <c r="Z217" s="685"/>
      <c r="AA217" s="685"/>
      <c r="AB217" s="685"/>
      <c r="AC217" s="685"/>
      <c r="AD217" s="685"/>
      <c r="AE217" s="685"/>
      <c r="AF217" s="685"/>
      <c r="AG217" s="685"/>
      <c r="AH217" s="685"/>
      <c r="AI217" s="685"/>
      <c r="AJ217" s="685"/>
    </row>
    <row r="218" spans="1:83" s="34" customFormat="1" ht="17.100000000000001" customHeight="1">
      <c r="G218" s="34" t="s">
        <v>12</v>
      </c>
      <c r="I218" s="34" t="s">
        <v>652</v>
      </c>
      <c r="V218" s="151"/>
      <c r="X218" s="209"/>
      <c r="Y218" s="209"/>
      <c r="Z218" s="209"/>
      <c r="AA218" s="209"/>
      <c r="AB218" s="209"/>
      <c r="AC218" s="209"/>
      <c r="AD218" s="209"/>
      <c r="AE218" s="209"/>
      <c r="AF218" s="209"/>
      <c r="AG218" s="209"/>
      <c r="AH218" s="209"/>
      <c r="AI218" s="209"/>
      <c r="AJ218" s="209"/>
    </row>
    <row r="219" spans="1:83" s="705" customFormat="1" ht="17.100000000000001" customHeight="1">
      <c r="L219" s="116"/>
      <c r="M219" s="116"/>
      <c r="N219" s="116"/>
      <c r="O219" s="116"/>
      <c r="P219" s="116"/>
      <c r="Q219" s="116"/>
      <c r="R219" s="116"/>
      <c r="S219" s="116"/>
      <c r="T219" s="116"/>
      <c r="U219" s="116"/>
      <c r="V219" s="116"/>
      <c r="W219" s="116"/>
      <c r="X219" s="685"/>
      <c r="Y219" s="685"/>
      <c r="Z219" s="685"/>
      <c r="AA219" s="685"/>
      <c r="AB219" s="685"/>
      <c r="AC219" s="685"/>
      <c r="AD219" s="685"/>
      <c r="AE219" s="685"/>
      <c r="AF219" s="685"/>
      <c r="AG219" s="685"/>
      <c r="AH219" s="685"/>
      <c r="AI219" s="685"/>
      <c r="AJ219" s="685"/>
    </row>
    <row r="220" spans="1:83" s="751" customFormat="1" ht="22.5">
      <c r="A220" s="1281">
        <v>1</v>
      </c>
      <c r="B220" s="831"/>
      <c r="C220" s="831"/>
      <c r="D220" s="831"/>
      <c r="E220" s="832"/>
      <c r="F220" s="833"/>
      <c r="G220" s="833"/>
      <c r="H220" s="833"/>
      <c r="I220" s="834"/>
      <c r="J220" s="829"/>
      <c r="K220" s="836"/>
      <c r="L220" s="744">
        <f>mergeValue(A220)</f>
        <v>1</v>
      </c>
      <c r="M220" s="610" t="s">
        <v>19</v>
      </c>
      <c r="N220" s="615"/>
      <c r="O220" s="1377"/>
      <c r="P220" s="1378"/>
      <c r="Q220" s="1378"/>
      <c r="R220" s="1378"/>
      <c r="S220" s="1378"/>
      <c r="T220" s="1378"/>
      <c r="U220" s="1378"/>
      <c r="V220" s="1379"/>
      <c r="W220" s="1129" t="s">
        <v>718</v>
      </c>
      <c r="X220" s="759"/>
      <c r="Y220" s="777"/>
      <c r="Z220" s="777" t="str">
        <f t="shared" ref="Z220:Z233" si="3">IF(M220="","",M220 )</f>
        <v>Наименование тарифа</v>
      </c>
      <c r="AA220" s="777"/>
      <c r="AB220" s="777"/>
      <c r="AC220" s="777"/>
      <c r="AD220" s="759"/>
      <c r="AE220" s="759"/>
      <c r="AF220" s="759"/>
      <c r="AG220" s="759"/>
      <c r="AH220" s="759"/>
      <c r="AI220" s="759"/>
      <c r="AJ220" s="759"/>
    </row>
    <row r="221" spans="1:83" s="751" customFormat="1" ht="22.5">
      <c r="A221" s="1281"/>
      <c r="B221" s="1281">
        <v>1</v>
      </c>
      <c r="C221" s="831"/>
      <c r="D221" s="831"/>
      <c r="E221" s="833"/>
      <c r="F221" s="833"/>
      <c r="G221" s="833"/>
      <c r="H221" s="833"/>
      <c r="I221" s="828"/>
      <c r="J221" s="827"/>
      <c r="K221" s="830"/>
      <c r="L221" s="744" t="str">
        <f>mergeValue(A221) &amp;"."&amp; mergeValue(B221)</f>
        <v>1.1</v>
      </c>
      <c r="M221" s="658" t="s">
        <v>15</v>
      </c>
      <c r="N221" s="615"/>
      <c r="O221" s="1377"/>
      <c r="P221" s="1378"/>
      <c r="Q221" s="1378"/>
      <c r="R221" s="1378"/>
      <c r="S221" s="1378"/>
      <c r="T221" s="1378"/>
      <c r="U221" s="1378"/>
      <c r="V221" s="1379"/>
      <c r="W221" s="1129" t="s">
        <v>459</v>
      </c>
      <c r="X221" s="759"/>
      <c r="Y221" s="777"/>
      <c r="Z221" s="777" t="str">
        <f t="shared" si="3"/>
        <v>Территория действия тарифа</v>
      </c>
      <c r="AA221" s="777"/>
      <c r="AB221" s="777"/>
      <c r="AC221" s="777"/>
      <c r="AD221" s="759"/>
      <c r="AE221" s="759"/>
      <c r="AF221" s="759"/>
      <c r="AG221" s="759"/>
      <c r="AH221" s="759"/>
      <c r="AI221" s="759"/>
      <c r="AJ221" s="759"/>
    </row>
    <row r="222" spans="1:83" s="751" customFormat="1" ht="22.5">
      <c r="A222" s="1281"/>
      <c r="B222" s="1281"/>
      <c r="C222" s="1281">
        <v>1</v>
      </c>
      <c r="D222" s="831"/>
      <c r="E222" s="833"/>
      <c r="F222" s="833"/>
      <c r="G222" s="833"/>
      <c r="H222" s="833"/>
      <c r="I222" s="835"/>
      <c r="J222" s="827"/>
      <c r="K222" s="830"/>
      <c r="L222" s="744" t="str">
        <f>mergeValue(A222) &amp;"."&amp; mergeValue(B222)&amp;"."&amp; mergeValue(C222)</f>
        <v>1.1.1</v>
      </c>
      <c r="M222" s="659" t="s">
        <v>7</v>
      </c>
      <c r="N222" s="615"/>
      <c r="O222" s="1377"/>
      <c r="P222" s="1378"/>
      <c r="Q222" s="1378"/>
      <c r="R222" s="1378"/>
      <c r="S222" s="1378"/>
      <c r="T222" s="1378"/>
      <c r="U222" s="1378"/>
      <c r="V222" s="1379"/>
      <c r="W222" s="1129" t="s">
        <v>600</v>
      </c>
      <c r="X222" s="759"/>
      <c r="Y222" s="777"/>
      <c r="Z222" s="777" t="str">
        <f t="shared" si="3"/>
        <v xml:space="preserve">Наименование системы теплоснабжения </v>
      </c>
      <c r="AA222" s="777"/>
      <c r="AB222" s="777"/>
      <c r="AC222" s="777"/>
      <c r="AD222" s="759"/>
      <c r="AE222" s="759"/>
      <c r="AF222" s="759"/>
      <c r="AG222" s="759"/>
      <c r="AH222" s="759"/>
      <c r="AI222" s="759"/>
      <c r="AJ222" s="759"/>
    </row>
    <row r="223" spans="1:83" s="751" customFormat="1" ht="22.5">
      <c r="A223" s="1281"/>
      <c r="B223" s="1281"/>
      <c r="C223" s="1281"/>
      <c r="D223" s="1281">
        <v>1</v>
      </c>
      <c r="E223" s="833"/>
      <c r="F223" s="833"/>
      <c r="G223" s="833"/>
      <c r="H223" s="833"/>
      <c r="I223" s="835"/>
      <c r="J223" s="827"/>
      <c r="K223" s="830"/>
      <c r="L223" s="744" t="str">
        <f>mergeValue(A223) &amp;"."&amp; mergeValue(B223)&amp;"."&amp; mergeValue(C223)&amp;"."&amp; mergeValue(D223)</f>
        <v>1.1.1.1</v>
      </c>
      <c r="M223" s="660" t="s">
        <v>21</v>
      </c>
      <c r="N223" s="615"/>
      <c r="O223" s="1377"/>
      <c r="P223" s="1378"/>
      <c r="Q223" s="1378"/>
      <c r="R223" s="1378"/>
      <c r="S223" s="1378"/>
      <c r="T223" s="1378"/>
      <c r="U223" s="1378"/>
      <c r="V223" s="1379"/>
      <c r="W223" s="1129" t="s">
        <v>601</v>
      </c>
      <c r="X223" s="759"/>
      <c r="Y223" s="777"/>
      <c r="Z223" s="777" t="str">
        <f t="shared" si="3"/>
        <v xml:space="preserve">Источник тепловой энергии  </v>
      </c>
      <c r="AA223" s="777"/>
      <c r="AB223" s="777"/>
      <c r="AC223" s="777"/>
      <c r="AD223" s="759"/>
      <c r="AE223" s="759"/>
      <c r="AF223" s="759"/>
      <c r="AG223" s="759"/>
      <c r="AH223" s="759"/>
      <c r="AI223" s="759"/>
      <c r="AJ223" s="759"/>
    </row>
    <row r="224" spans="1:83" s="751" customFormat="1" ht="78.75">
      <c r="A224" s="1281"/>
      <c r="B224" s="1281"/>
      <c r="C224" s="1281"/>
      <c r="D224" s="1281"/>
      <c r="E224" s="1281">
        <v>1</v>
      </c>
      <c r="F224" s="833"/>
      <c r="G224" s="833"/>
      <c r="H224" s="831">
        <v>1</v>
      </c>
      <c r="I224" s="1281">
        <v>1</v>
      </c>
      <c r="J224" s="833"/>
      <c r="K224" s="838"/>
      <c r="L224" s="744" t="str">
        <f>mergeValue(A224) &amp;"."&amp; mergeValue(B224)&amp;"."&amp; mergeValue(C224)&amp;"."&amp; mergeValue(D224)&amp;"."&amp; mergeValue(E224)</f>
        <v>1.1.1.1.1</v>
      </c>
      <c r="M224" s="524" t="s">
        <v>8</v>
      </c>
      <c r="N224" s="615"/>
      <c r="O224" s="1284"/>
      <c r="P224" s="1285"/>
      <c r="Q224" s="1285"/>
      <c r="R224" s="1285"/>
      <c r="S224" s="1285"/>
      <c r="T224" s="1285"/>
      <c r="U224" s="1285"/>
      <c r="V224" s="1286"/>
      <c r="W224" s="1129" t="s">
        <v>719</v>
      </c>
      <c r="X224" s="759"/>
      <c r="Y224" s="777"/>
      <c r="Z224" s="777" t="str">
        <f t="shared" si="3"/>
        <v>Схема подключения теплопотребляющей установки к коллектору источника тепловой энергии</v>
      </c>
      <c r="AA224" s="777"/>
      <c r="AB224" s="777"/>
      <c r="AC224" s="777"/>
      <c r="AD224" s="759"/>
      <c r="AE224" s="759"/>
      <c r="AF224" s="759"/>
      <c r="AG224" s="759"/>
      <c r="AH224" s="759"/>
      <c r="AI224" s="759"/>
      <c r="AJ224" s="759"/>
    </row>
    <row r="225" spans="1:64" s="751" customFormat="1" ht="45">
      <c r="A225" s="1281"/>
      <c r="B225" s="1281"/>
      <c r="C225" s="1281"/>
      <c r="D225" s="1281"/>
      <c r="E225" s="1281"/>
      <c r="F225" s="1281">
        <v>1</v>
      </c>
      <c r="G225" s="831"/>
      <c r="H225" s="831"/>
      <c r="I225" s="1281"/>
      <c r="J225" s="1281">
        <v>1</v>
      </c>
      <c r="K225" s="839"/>
      <c r="L225" s="744" t="str">
        <f>mergeValue(A225) &amp;"."&amp; mergeValue(B225)&amp;"."&amp; mergeValue(C225)&amp;"."&amp; mergeValue(D225)&amp;"."&amp; mergeValue(E225)&amp;"."&amp; mergeValue(F225)</f>
        <v>1.1.1.1.1.1</v>
      </c>
      <c r="M225" s="525" t="s">
        <v>9</v>
      </c>
      <c r="N225" s="615"/>
      <c r="O225" s="1284"/>
      <c r="P225" s="1285"/>
      <c r="Q225" s="1285"/>
      <c r="R225" s="1285"/>
      <c r="S225" s="1285"/>
      <c r="T225" s="1285"/>
      <c r="U225" s="1285"/>
      <c r="V225" s="1286"/>
      <c r="W225" s="1129" t="s">
        <v>720</v>
      </c>
      <c r="X225" s="759"/>
      <c r="Y225" s="777"/>
      <c r="Z225" s="777" t="str">
        <f t="shared" si="3"/>
        <v>Группа потребителей</v>
      </c>
      <c r="AA225" s="777"/>
      <c r="AB225" s="777"/>
      <c r="AC225" s="777"/>
      <c r="AD225" s="759"/>
      <c r="AE225" s="759"/>
      <c r="AF225" s="759"/>
      <c r="AG225" s="759"/>
      <c r="AH225" s="759"/>
      <c r="AI225" s="759"/>
      <c r="AJ225" s="759"/>
    </row>
    <row r="226" spans="1:64" s="751" customFormat="1" ht="122.1" customHeight="1">
      <c r="A226" s="1281"/>
      <c r="B226" s="1281"/>
      <c r="C226" s="1281"/>
      <c r="D226" s="1281"/>
      <c r="E226" s="1281"/>
      <c r="F226" s="1281"/>
      <c r="G226" s="831">
        <v>1</v>
      </c>
      <c r="H226" s="831"/>
      <c r="I226" s="1281"/>
      <c r="J226" s="1281"/>
      <c r="K226" s="839">
        <v>1</v>
      </c>
      <c r="L226" s="744" t="str">
        <f>mergeValue(A226) &amp;"."&amp; mergeValue(B226)&amp;"."&amp; mergeValue(C226)&amp;"."&amp; mergeValue(D226)&amp;"."&amp; mergeValue(E226)&amp;"."&amp; mergeValue(F226)&amp;"."&amp; mergeValue(G226)</f>
        <v>1.1.1.1.1.1.1</v>
      </c>
      <c r="M226" s="1016"/>
      <c r="N226" s="615"/>
      <c r="O226" s="726"/>
      <c r="P226" s="726"/>
      <c r="Q226" s="726"/>
      <c r="R226" s="1288"/>
      <c r="S226" s="1289" t="s">
        <v>83</v>
      </c>
      <c r="T226" s="1288"/>
      <c r="U226" s="1289" t="s">
        <v>83</v>
      </c>
      <c r="V226" s="726"/>
      <c r="W226" s="1299" t="s">
        <v>721</v>
      </c>
      <c r="X226" s="759" t="str">
        <f>strCheckDate(O227:V227)</f>
        <v/>
      </c>
      <c r="Y226" s="777"/>
      <c r="Z226" s="777" t="str">
        <f t="shared" si="3"/>
        <v/>
      </c>
      <c r="AA226" s="777"/>
      <c r="AB226" s="777"/>
      <c r="AC226" s="777"/>
      <c r="AD226" s="759"/>
      <c r="AE226" s="759"/>
      <c r="AF226" s="759"/>
      <c r="AG226" s="759"/>
      <c r="AH226" s="759"/>
      <c r="AI226" s="759"/>
      <c r="AJ226" s="759"/>
    </row>
    <row r="227" spans="1:64" s="751" customFormat="1" ht="14.25" hidden="1" customHeight="1">
      <c r="A227" s="1281"/>
      <c r="B227" s="1281"/>
      <c r="C227" s="1281"/>
      <c r="D227" s="1281"/>
      <c r="E227" s="1281"/>
      <c r="F227" s="1281"/>
      <c r="G227" s="831"/>
      <c r="H227" s="831"/>
      <c r="I227" s="1281"/>
      <c r="J227" s="1281"/>
      <c r="K227" s="839"/>
      <c r="L227" s="752"/>
      <c r="M227" s="615"/>
      <c r="N227" s="615"/>
      <c r="O227" s="726"/>
      <c r="P227" s="726"/>
      <c r="Q227" s="732" t="str">
        <f>R226 &amp; "-" &amp; T226</f>
        <v>-</v>
      </c>
      <c r="R227" s="1288"/>
      <c r="S227" s="1289"/>
      <c r="T227" s="1288"/>
      <c r="U227" s="1289"/>
      <c r="V227" s="726"/>
      <c r="W227" s="1300"/>
      <c r="X227" s="759"/>
      <c r="Y227" s="777"/>
      <c r="Z227" s="777" t="str">
        <f t="shared" si="3"/>
        <v/>
      </c>
      <c r="AA227" s="777"/>
      <c r="AB227" s="777"/>
      <c r="AC227" s="777"/>
      <c r="AD227" s="759"/>
      <c r="AE227" s="759"/>
      <c r="AF227" s="759"/>
      <c r="AG227" s="759"/>
      <c r="AH227" s="759"/>
      <c r="AI227" s="759"/>
      <c r="AJ227" s="759"/>
    </row>
    <row r="228" spans="1:64" s="751" customFormat="1" ht="15" customHeight="1">
      <c r="A228" s="1281"/>
      <c r="B228" s="1281"/>
      <c r="C228" s="1281"/>
      <c r="D228" s="1281"/>
      <c r="E228" s="1281"/>
      <c r="F228" s="1281"/>
      <c r="G228" s="833"/>
      <c r="H228" s="831"/>
      <c r="I228" s="1281"/>
      <c r="J228" s="1281"/>
      <c r="K228" s="838"/>
      <c r="L228" s="654"/>
      <c r="M228" s="527" t="s">
        <v>24</v>
      </c>
      <c r="N228" s="728"/>
      <c r="O228" s="728"/>
      <c r="P228" s="728"/>
      <c r="Q228" s="728"/>
      <c r="R228" s="728"/>
      <c r="S228" s="728"/>
      <c r="T228" s="728"/>
      <c r="U228" s="728"/>
      <c r="V228" s="725"/>
      <c r="W228" s="1301"/>
      <c r="X228" s="759"/>
      <c r="Y228" s="777"/>
      <c r="Z228" s="777" t="str">
        <f t="shared" si="3"/>
        <v>Добавить вид теплоносителя (параметры теплоносителя)</v>
      </c>
      <c r="AA228" s="777"/>
      <c r="AB228" s="777"/>
      <c r="AC228" s="777"/>
      <c r="AD228" s="759"/>
      <c r="AE228" s="759"/>
      <c r="AF228" s="759"/>
      <c r="AG228" s="759"/>
      <c r="AH228" s="759"/>
      <c r="AI228" s="759"/>
      <c r="AJ228" s="759"/>
    </row>
    <row r="229" spans="1:64" s="751" customFormat="1" ht="15" customHeight="1">
      <c r="A229" s="1281"/>
      <c r="B229" s="1281"/>
      <c r="C229" s="1281"/>
      <c r="D229" s="1281"/>
      <c r="E229" s="1281"/>
      <c r="F229" s="833"/>
      <c r="G229" s="833"/>
      <c r="H229" s="831"/>
      <c r="I229" s="1281"/>
      <c r="J229" s="833"/>
      <c r="K229" s="838"/>
      <c r="L229" s="654"/>
      <c r="M229" s="526" t="s">
        <v>10</v>
      </c>
      <c r="N229" s="728"/>
      <c r="O229" s="728"/>
      <c r="P229" s="728"/>
      <c r="Q229" s="728"/>
      <c r="R229" s="728"/>
      <c r="S229" s="728"/>
      <c r="T229" s="728"/>
      <c r="U229" s="727"/>
      <c r="V229" s="728"/>
      <c r="W229" s="634"/>
      <c r="X229" s="759"/>
      <c r="Y229" s="777"/>
      <c r="Z229" s="777" t="str">
        <f t="shared" si="3"/>
        <v>Добавить группу потребителей</v>
      </c>
      <c r="AA229" s="777"/>
      <c r="AB229" s="777"/>
      <c r="AC229" s="777"/>
      <c r="AD229" s="759"/>
      <c r="AE229" s="759"/>
      <c r="AF229" s="759"/>
      <c r="AG229" s="759"/>
      <c r="AH229" s="759"/>
      <c r="AI229" s="759"/>
      <c r="AJ229" s="759"/>
    </row>
    <row r="230" spans="1:64" s="751" customFormat="1" ht="15" customHeight="1">
      <c r="A230" s="1281"/>
      <c r="B230" s="1281"/>
      <c r="C230" s="1281"/>
      <c r="D230" s="1281"/>
      <c r="E230" s="837"/>
      <c r="F230" s="833"/>
      <c r="G230" s="833"/>
      <c r="H230" s="833"/>
      <c r="I230" s="829"/>
      <c r="J230" s="826"/>
      <c r="K230" s="836"/>
      <c r="L230" s="654"/>
      <c r="M230" s="723" t="s">
        <v>11</v>
      </c>
      <c r="N230" s="728"/>
      <c r="O230" s="728"/>
      <c r="P230" s="728"/>
      <c r="Q230" s="728"/>
      <c r="R230" s="728"/>
      <c r="S230" s="728"/>
      <c r="T230" s="728"/>
      <c r="U230" s="727"/>
      <c r="V230" s="728"/>
      <c r="W230" s="634"/>
      <c r="X230" s="759"/>
      <c r="Y230" s="777"/>
      <c r="Z230" s="777" t="str">
        <f t="shared" si="3"/>
        <v>Добавить схему подключения</v>
      </c>
      <c r="AA230" s="777"/>
      <c r="AB230" s="777"/>
      <c r="AC230" s="777"/>
      <c r="AD230" s="759"/>
      <c r="AE230" s="759"/>
      <c r="AF230" s="759"/>
      <c r="AG230" s="759"/>
      <c r="AH230" s="759"/>
      <c r="AI230" s="759"/>
      <c r="AJ230" s="759"/>
    </row>
    <row r="231" spans="1:64" s="751" customFormat="1" ht="15" customHeight="1">
      <c r="A231" s="1281"/>
      <c r="B231" s="1281"/>
      <c r="C231" s="1281"/>
      <c r="D231" s="837"/>
      <c r="E231" s="837"/>
      <c r="F231" s="833"/>
      <c r="G231" s="833"/>
      <c r="H231" s="833"/>
      <c r="I231" s="829"/>
      <c r="J231" s="826"/>
      <c r="K231" s="836"/>
      <c r="L231" s="654"/>
      <c r="M231" s="722" t="s">
        <v>16</v>
      </c>
      <c r="N231" s="728"/>
      <c r="O231" s="728"/>
      <c r="P231" s="728"/>
      <c r="Q231" s="728"/>
      <c r="R231" s="728"/>
      <c r="S231" s="728"/>
      <c r="T231" s="728"/>
      <c r="U231" s="727"/>
      <c r="V231" s="728"/>
      <c r="W231" s="634"/>
      <c r="X231" s="759"/>
      <c r="Y231" s="777"/>
      <c r="Z231" s="777" t="str">
        <f t="shared" si="3"/>
        <v>Добавить источник тепловой энергии</v>
      </c>
      <c r="AA231" s="777"/>
      <c r="AB231" s="777"/>
      <c r="AC231" s="777"/>
      <c r="AD231" s="759"/>
      <c r="AE231" s="759"/>
      <c r="AF231" s="759"/>
      <c r="AG231" s="759"/>
      <c r="AH231" s="759"/>
      <c r="AI231" s="759"/>
      <c r="AJ231" s="759"/>
    </row>
    <row r="232" spans="1:64" s="751" customFormat="1" ht="15" customHeight="1">
      <c r="A232" s="1281"/>
      <c r="B232" s="1281"/>
      <c r="C232" s="837"/>
      <c r="D232" s="837"/>
      <c r="E232" s="837"/>
      <c r="F232" s="837"/>
      <c r="G232" s="842"/>
      <c r="H232" s="829"/>
      <c r="I232" s="840"/>
      <c r="J232" s="826"/>
      <c r="K232" s="841"/>
      <c r="L232" s="654"/>
      <c r="M232" s="721" t="s">
        <v>17</v>
      </c>
      <c r="N232" s="728"/>
      <c r="O232" s="728"/>
      <c r="P232" s="728"/>
      <c r="Q232" s="728"/>
      <c r="R232" s="728"/>
      <c r="S232" s="728"/>
      <c r="T232" s="728"/>
      <c r="U232" s="727"/>
      <c r="V232" s="728"/>
      <c r="W232" s="634"/>
      <c r="X232" s="759"/>
      <c r="Y232" s="777"/>
      <c r="Z232" s="777" t="str">
        <f t="shared" si="3"/>
        <v>Добавить наименование системы теплоснабжения</v>
      </c>
      <c r="AA232" s="777"/>
      <c r="AB232" s="777"/>
      <c r="AC232" s="777"/>
      <c r="AD232" s="759"/>
      <c r="AE232" s="759"/>
      <c r="AF232" s="759"/>
      <c r="AG232" s="759"/>
      <c r="AH232" s="759"/>
      <c r="AI232" s="759"/>
      <c r="AJ232" s="759"/>
    </row>
    <row r="233" spans="1:64" s="751" customFormat="1" ht="15" customHeight="1">
      <c r="A233" s="1281"/>
      <c r="B233" s="837"/>
      <c r="C233" s="837"/>
      <c r="D233" s="837"/>
      <c r="E233" s="837"/>
      <c r="F233" s="837"/>
      <c r="G233" s="842"/>
      <c r="H233" s="829"/>
      <c r="I233" s="829"/>
      <c r="J233" s="826"/>
      <c r="K233" s="836"/>
      <c r="L233" s="654"/>
      <c r="M233" s="696" t="s">
        <v>18</v>
      </c>
      <c r="N233" s="728"/>
      <c r="O233" s="728"/>
      <c r="P233" s="728"/>
      <c r="Q233" s="728"/>
      <c r="R233" s="728"/>
      <c r="S233" s="728"/>
      <c r="T233" s="728"/>
      <c r="U233" s="727"/>
      <c r="V233" s="728"/>
      <c r="W233" s="634"/>
      <c r="X233" s="759"/>
      <c r="Y233" s="777"/>
      <c r="Z233" s="777" t="str">
        <f t="shared" si="3"/>
        <v>Добавить территорию действия тарифа</v>
      </c>
      <c r="AA233" s="777"/>
      <c r="AB233" s="777"/>
      <c r="AC233" s="777"/>
      <c r="AD233" s="759"/>
      <c r="AE233" s="759"/>
      <c r="AF233" s="759"/>
      <c r="AG233" s="759"/>
      <c r="AH233" s="759"/>
      <c r="AI233" s="759"/>
      <c r="AJ233" s="759"/>
    </row>
    <row r="234" spans="1:64" s="705" customFormat="1" ht="15" customHeight="1">
      <c r="A234" s="825"/>
      <c r="B234" s="825"/>
      <c r="C234" s="825"/>
      <c r="D234" s="825"/>
      <c r="E234" s="825"/>
      <c r="F234" s="825"/>
      <c r="G234" s="825"/>
      <c r="H234" s="825"/>
      <c r="I234" s="825"/>
      <c r="J234" s="825"/>
      <c r="K234" s="825"/>
      <c r="L234" s="462"/>
      <c r="M234" s="699" t="s">
        <v>308</v>
      </c>
      <c r="N234" s="728"/>
      <c r="O234" s="728"/>
      <c r="P234" s="728"/>
      <c r="Q234" s="728"/>
      <c r="R234" s="728"/>
      <c r="S234" s="728"/>
      <c r="T234" s="728"/>
      <c r="U234" s="727"/>
      <c r="V234" s="728"/>
      <c r="W234" s="728"/>
      <c r="X234" s="728"/>
      <c r="Y234" s="728"/>
      <c r="Z234" s="728"/>
      <c r="AA234" s="728"/>
      <c r="AB234" s="727"/>
      <c r="AC234" s="728"/>
      <c r="AD234" s="634"/>
      <c r="AE234" s="685"/>
      <c r="AF234" s="685"/>
      <c r="AG234" s="685"/>
      <c r="AH234" s="685"/>
    </row>
    <row r="235" spans="1:64" s="937" customFormat="1" ht="18.75" customHeight="1">
      <c r="X235" s="958"/>
      <c r="Y235" s="958"/>
      <c r="Z235" s="958"/>
      <c r="AA235" s="958"/>
      <c r="AB235" s="958"/>
      <c r="AC235" s="958"/>
      <c r="AD235" s="958"/>
      <c r="AE235" s="958"/>
      <c r="AF235" s="958"/>
      <c r="AG235" s="958"/>
      <c r="AH235" s="958"/>
      <c r="AI235" s="958"/>
      <c r="AJ235" s="958"/>
    </row>
    <row r="236" spans="1:64" s="34" customFormat="1" ht="17.100000000000001" customHeight="1">
      <c r="G236" s="34" t="s">
        <v>12</v>
      </c>
      <c r="I236" s="34" t="s">
        <v>211</v>
      </c>
      <c r="V236" s="151"/>
      <c r="X236" s="209"/>
      <c r="Y236" s="209"/>
      <c r="Z236" s="209"/>
      <c r="AA236" s="209"/>
      <c r="AB236" s="209"/>
      <c r="AC236" s="209"/>
      <c r="AD236" s="209"/>
      <c r="AE236" s="209"/>
      <c r="AF236" s="209"/>
      <c r="AG236" s="209"/>
      <c r="AH236" s="209"/>
      <c r="AI236" s="209"/>
      <c r="AJ236" s="209"/>
    </row>
    <row r="237" spans="1:64" s="937" customFormat="1" ht="17.100000000000001" customHeight="1">
      <c r="L237" s="116"/>
      <c r="M237" s="116"/>
      <c r="N237" s="116"/>
      <c r="O237" s="116"/>
      <c r="P237" s="116"/>
      <c r="Q237" s="116"/>
      <c r="R237" s="116"/>
      <c r="S237" s="116"/>
      <c r="T237" s="116"/>
      <c r="U237" s="116"/>
      <c r="V237" s="116"/>
      <c r="W237" s="116"/>
      <c r="X237" s="958"/>
      <c r="Y237" s="958"/>
      <c r="Z237" s="958"/>
      <c r="AA237" s="958"/>
      <c r="AB237" s="958"/>
      <c r="AC237" s="958"/>
      <c r="AD237" s="958"/>
      <c r="AE237" s="958"/>
      <c r="AF237" s="958"/>
      <c r="AG237" s="958"/>
      <c r="AH237" s="958"/>
      <c r="AI237" s="958"/>
      <c r="AJ237" s="958"/>
    </row>
    <row r="238" spans="1:64" s="938" customFormat="1" ht="22.5">
      <c r="A238" s="1281">
        <v>1</v>
      </c>
      <c r="B238" s="963"/>
      <c r="C238" s="963"/>
      <c r="D238" s="963"/>
      <c r="E238" s="929"/>
      <c r="F238" s="974"/>
      <c r="G238" s="974"/>
      <c r="H238" s="974"/>
      <c r="I238" s="931"/>
      <c r="J238" s="927"/>
      <c r="K238" s="911"/>
      <c r="L238" s="978">
        <f>mergeValue(A238)</f>
        <v>1</v>
      </c>
      <c r="M238" s="610" t="s">
        <v>19</v>
      </c>
      <c r="N238" s="615"/>
      <c r="O238" s="1377"/>
      <c r="P238" s="1378"/>
      <c r="Q238" s="1378"/>
      <c r="R238" s="1378"/>
      <c r="S238" s="1378"/>
      <c r="T238" s="1378"/>
      <c r="U238" s="1378"/>
      <c r="V238" s="1378"/>
      <c r="W238" s="1378"/>
      <c r="X238" s="1378"/>
      <c r="Y238" s="1378"/>
      <c r="Z238" s="1378"/>
      <c r="AA238" s="1378"/>
      <c r="AB238" s="1378"/>
      <c r="AC238" s="1378"/>
      <c r="AD238" s="1378"/>
      <c r="AE238" s="1378"/>
      <c r="AF238" s="1378"/>
      <c r="AG238" s="1378"/>
      <c r="AH238" s="1378"/>
      <c r="AI238" s="1378"/>
      <c r="AJ238" s="1378"/>
      <c r="AK238" s="1378"/>
      <c r="AL238" s="1378"/>
      <c r="AM238" s="1378"/>
      <c r="AN238" s="1378"/>
      <c r="AO238" s="1378"/>
      <c r="AP238" s="1378"/>
      <c r="AQ238" s="1378"/>
      <c r="AR238" s="1378"/>
      <c r="AS238" s="1378"/>
      <c r="AT238" s="1378"/>
      <c r="AU238" s="1378"/>
      <c r="AV238" s="1378"/>
      <c r="AW238" s="1378"/>
      <c r="AX238" s="1379"/>
      <c r="AY238" s="1129" t="s">
        <v>718</v>
      </c>
      <c r="AZ238" s="956"/>
      <c r="BA238" s="777"/>
      <c r="BB238" s="777" t="str">
        <f t="shared" ref="BB238:BB251" si="4">IF(M238="","",M238 )</f>
        <v>Наименование тарифа</v>
      </c>
      <c r="BC238" s="777"/>
      <c r="BD238" s="777"/>
      <c r="BE238" s="777"/>
      <c r="BF238" s="956"/>
      <c r="BG238" s="956"/>
      <c r="BH238" s="956"/>
      <c r="BI238" s="956"/>
      <c r="BJ238" s="956"/>
      <c r="BK238" s="956"/>
      <c r="BL238" s="956"/>
    </row>
    <row r="239" spans="1:64" s="938" customFormat="1" ht="22.5">
      <c r="A239" s="1281"/>
      <c r="B239" s="1281">
        <v>1</v>
      </c>
      <c r="C239" s="963"/>
      <c r="D239" s="963"/>
      <c r="E239" s="974"/>
      <c r="F239" s="974"/>
      <c r="G239" s="974"/>
      <c r="H239" s="974"/>
      <c r="I239" s="969"/>
      <c r="J239" s="902"/>
      <c r="K239" s="905"/>
      <c r="L239" s="978" t="str">
        <f>mergeValue(A239) &amp;"."&amp; mergeValue(B239)</f>
        <v>1.1</v>
      </c>
      <c r="M239" s="658" t="s">
        <v>15</v>
      </c>
      <c r="N239" s="615"/>
      <c r="O239" s="1377"/>
      <c r="P239" s="1378"/>
      <c r="Q239" s="1378"/>
      <c r="R239" s="1378"/>
      <c r="S239" s="1378"/>
      <c r="T239" s="1378"/>
      <c r="U239" s="1378"/>
      <c r="V239" s="1378"/>
      <c r="W239" s="1378"/>
      <c r="X239" s="1378"/>
      <c r="Y239" s="1378"/>
      <c r="Z239" s="1378"/>
      <c r="AA239" s="1378"/>
      <c r="AB239" s="1378"/>
      <c r="AC239" s="1378"/>
      <c r="AD239" s="1378"/>
      <c r="AE239" s="1378"/>
      <c r="AF239" s="1378"/>
      <c r="AG239" s="1378"/>
      <c r="AH239" s="1378"/>
      <c r="AI239" s="1378"/>
      <c r="AJ239" s="1378"/>
      <c r="AK239" s="1378"/>
      <c r="AL239" s="1378"/>
      <c r="AM239" s="1378"/>
      <c r="AN239" s="1378"/>
      <c r="AO239" s="1378"/>
      <c r="AP239" s="1378"/>
      <c r="AQ239" s="1378"/>
      <c r="AR239" s="1378"/>
      <c r="AS239" s="1378"/>
      <c r="AT239" s="1378"/>
      <c r="AU239" s="1378"/>
      <c r="AV239" s="1378"/>
      <c r="AW239" s="1378"/>
      <c r="AX239" s="1379"/>
      <c r="AY239" s="1129" t="s">
        <v>459</v>
      </c>
      <c r="AZ239" s="956"/>
      <c r="BA239" s="777"/>
      <c r="BB239" s="777" t="str">
        <f t="shared" si="4"/>
        <v>Территория действия тарифа</v>
      </c>
      <c r="BC239" s="777"/>
      <c r="BD239" s="777"/>
      <c r="BE239" s="777"/>
      <c r="BF239" s="956"/>
      <c r="BG239" s="956"/>
      <c r="BH239" s="956"/>
      <c r="BI239" s="956"/>
      <c r="BJ239" s="956"/>
      <c r="BK239" s="956"/>
      <c r="BL239" s="956"/>
    </row>
    <row r="240" spans="1:64" s="938" customFormat="1" ht="22.5">
      <c r="A240" s="1281"/>
      <c r="B240" s="1281"/>
      <c r="C240" s="1281">
        <v>1</v>
      </c>
      <c r="D240" s="963"/>
      <c r="E240" s="974"/>
      <c r="F240" s="974"/>
      <c r="G240" s="974"/>
      <c r="H240" s="974"/>
      <c r="I240" s="910"/>
      <c r="J240" s="902"/>
      <c r="K240" s="905"/>
      <c r="L240" s="978" t="str">
        <f>mergeValue(A240) &amp;"."&amp; mergeValue(B240)&amp;"."&amp; mergeValue(C240)</f>
        <v>1.1.1</v>
      </c>
      <c r="M240" s="659" t="s">
        <v>7</v>
      </c>
      <c r="N240" s="615"/>
      <c r="O240" s="1377"/>
      <c r="P240" s="1378"/>
      <c r="Q240" s="1378"/>
      <c r="R240" s="1378"/>
      <c r="S240" s="1378"/>
      <c r="T240" s="1378"/>
      <c r="U240" s="1378"/>
      <c r="V240" s="1378"/>
      <c r="W240" s="1378"/>
      <c r="X240" s="1378"/>
      <c r="Y240" s="1378"/>
      <c r="Z240" s="1378"/>
      <c r="AA240" s="1378"/>
      <c r="AB240" s="1378"/>
      <c r="AC240" s="1378"/>
      <c r="AD240" s="1378"/>
      <c r="AE240" s="1378"/>
      <c r="AF240" s="1378"/>
      <c r="AG240" s="1378"/>
      <c r="AH240" s="1378"/>
      <c r="AI240" s="1378"/>
      <c r="AJ240" s="1378"/>
      <c r="AK240" s="1378"/>
      <c r="AL240" s="1378"/>
      <c r="AM240" s="1378"/>
      <c r="AN240" s="1378"/>
      <c r="AO240" s="1378"/>
      <c r="AP240" s="1378"/>
      <c r="AQ240" s="1378"/>
      <c r="AR240" s="1378"/>
      <c r="AS240" s="1378"/>
      <c r="AT240" s="1378"/>
      <c r="AU240" s="1378"/>
      <c r="AV240" s="1378"/>
      <c r="AW240" s="1378"/>
      <c r="AX240" s="1379"/>
      <c r="AY240" s="1129" t="s">
        <v>600</v>
      </c>
      <c r="AZ240" s="956"/>
      <c r="BA240" s="777"/>
      <c r="BB240" s="777" t="str">
        <f t="shared" si="4"/>
        <v xml:space="preserve">Наименование системы теплоснабжения </v>
      </c>
      <c r="BC240" s="777"/>
      <c r="BD240" s="777"/>
      <c r="BE240" s="777"/>
      <c r="BF240" s="956"/>
      <c r="BG240" s="956"/>
      <c r="BH240" s="956"/>
      <c r="BI240" s="956"/>
      <c r="BJ240" s="956"/>
      <c r="BK240" s="956"/>
      <c r="BL240" s="956"/>
    </row>
    <row r="241" spans="1:64" s="938" customFormat="1" ht="22.5">
      <c r="A241" s="1281"/>
      <c r="B241" s="1281"/>
      <c r="C241" s="1281"/>
      <c r="D241" s="1281">
        <v>1</v>
      </c>
      <c r="E241" s="974"/>
      <c r="F241" s="974"/>
      <c r="G241" s="974"/>
      <c r="H241" s="974"/>
      <c r="I241" s="910"/>
      <c r="J241" s="902"/>
      <c r="K241" s="905"/>
      <c r="L241" s="978" t="str">
        <f>mergeValue(A241) &amp;"."&amp; mergeValue(B241)&amp;"."&amp; mergeValue(C241)&amp;"."&amp; mergeValue(D241)</f>
        <v>1.1.1.1</v>
      </c>
      <c r="M241" s="660" t="s">
        <v>21</v>
      </c>
      <c r="N241" s="615"/>
      <c r="O241" s="1377"/>
      <c r="P241" s="1378"/>
      <c r="Q241" s="1378"/>
      <c r="R241" s="1378"/>
      <c r="S241" s="1378"/>
      <c r="T241" s="1378"/>
      <c r="U241" s="1378"/>
      <c r="V241" s="1378"/>
      <c r="W241" s="1378"/>
      <c r="X241" s="1378"/>
      <c r="Y241" s="1378"/>
      <c r="Z241" s="1378"/>
      <c r="AA241" s="1378"/>
      <c r="AB241" s="1378"/>
      <c r="AC241" s="1378"/>
      <c r="AD241" s="1378"/>
      <c r="AE241" s="1378"/>
      <c r="AF241" s="1378"/>
      <c r="AG241" s="1378"/>
      <c r="AH241" s="1378"/>
      <c r="AI241" s="1378"/>
      <c r="AJ241" s="1378"/>
      <c r="AK241" s="1378"/>
      <c r="AL241" s="1378"/>
      <c r="AM241" s="1378"/>
      <c r="AN241" s="1378"/>
      <c r="AO241" s="1378"/>
      <c r="AP241" s="1378"/>
      <c r="AQ241" s="1378"/>
      <c r="AR241" s="1378"/>
      <c r="AS241" s="1378"/>
      <c r="AT241" s="1378"/>
      <c r="AU241" s="1378"/>
      <c r="AV241" s="1378"/>
      <c r="AW241" s="1378"/>
      <c r="AX241" s="1379"/>
      <c r="AY241" s="1129" t="s">
        <v>601</v>
      </c>
      <c r="AZ241" s="956"/>
      <c r="BA241" s="777"/>
      <c r="BB241" s="777" t="str">
        <f t="shared" si="4"/>
        <v xml:space="preserve">Источник тепловой энергии  </v>
      </c>
      <c r="BC241" s="777"/>
      <c r="BD241" s="777"/>
      <c r="BE241" s="777"/>
      <c r="BF241" s="956"/>
      <c r="BG241" s="956"/>
      <c r="BH241" s="956"/>
      <c r="BI241" s="956"/>
      <c r="BJ241" s="956"/>
      <c r="BK241" s="956"/>
      <c r="BL241" s="956"/>
    </row>
    <row r="242" spans="1:64" s="938" customFormat="1" ht="78.75">
      <c r="A242" s="1281"/>
      <c r="B242" s="1281"/>
      <c r="C242" s="1281"/>
      <c r="D242" s="1281"/>
      <c r="E242" s="1281">
        <v>1</v>
      </c>
      <c r="F242" s="974"/>
      <c r="G242" s="974"/>
      <c r="H242" s="963">
        <v>1</v>
      </c>
      <c r="I242" s="1281">
        <v>1</v>
      </c>
      <c r="J242" s="974"/>
      <c r="K242" s="913"/>
      <c r="L242" s="978" t="str">
        <f>mergeValue(A242) &amp;"."&amp; mergeValue(B242)&amp;"."&amp; mergeValue(C242)&amp;"."&amp; mergeValue(D242)&amp;"."&amp; mergeValue(E242)</f>
        <v>1.1.1.1.1</v>
      </c>
      <c r="M242" s="524" t="s">
        <v>8</v>
      </c>
      <c r="N242" s="615"/>
      <c r="O242" s="1284"/>
      <c r="P242" s="1285"/>
      <c r="Q242" s="1285"/>
      <c r="R242" s="1285"/>
      <c r="S242" s="1285"/>
      <c r="T242" s="1285"/>
      <c r="U242" s="1285"/>
      <c r="V242" s="1285"/>
      <c r="W242" s="1285"/>
      <c r="X242" s="1285"/>
      <c r="Y242" s="1285"/>
      <c r="Z242" s="1285"/>
      <c r="AA242" s="1285"/>
      <c r="AB242" s="1285"/>
      <c r="AC242" s="1285"/>
      <c r="AD242" s="1285"/>
      <c r="AE242" s="1285"/>
      <c r="AF242" s="1285"/>
      <c r="AG242" s="1285"/>
      <c r="AH242" s="1285"/>
      <c r="AI242" s="1285"/>
      <c r="AJ242" s="1285"/>
      <c r="AK242" s="1285"/>
      <c r="AL242" s="1285"/>
      <c r="AM242" s="1285"/>
      <c r="AN242" s="1285"/>
      <c r="AO242" s="1285"/>
      <c r="AP242" s="1285"/>
      <c r="AQ242" s="1285"/>
      <c r="AR242" s="1285"/>
      <c r="AS242" s="1285"/>
      <c r="AT242" s="1285"/>
      <c r="AU242" s="1285"/>
      <c r="AV242" s="1285"/>
      <c r="AW242" s="1285"/>
      <c r="AX242" s="1286"/>
      <c r="AY242" s="1129" t="s">
        <v>719</v>
      </c>
      <c r="AZ242" s="956"/>
      <c r="BA242" s="777"/>
      <c r="BB242" s="777" t="str">
        <f t="shared" si="4"/>
        <v>Схема подключения теплопотребляющей установки к коллектору источника тепловой энергии</v>
      </c>
      <c r="BC242" s="777"/>
      <c r="BD242" s="777"/>
      <c r="BE242" s="777"/>
      <c r="BF242" s="956"/>
      <c r="BG242" s="956"/>
      <c r="BH242" s="956"/>
      <c r="BI242" s="956"/>
      <c r="BJ242" s="956"/>
      <c r="BK242" s="956"/>
      <c r="BL242" s="956"/>
    </row>
    <row r="243" spans="1:64" s="938" customFormat="1" ht="45">
      <c r="A243" s="1281"/>
      <c r="B243" s="1281"/>
      <c r="C243" s="1281"/>
      <c r="D243" s="1281"/>
      <c r="E243" s="1281"/>
      <c r="F243" s="1281">
        <v>1</v>
      </c>
      <c r="G243" s="963"/>
      <c r="H243" s="963"/>
      <c r="I243" s="1281"/>
      <c r="J243" s="1281">
        <v>1</v>
      </c>
      <c r="K243" s="914"/>
      <c r="L243" s="978" t="str">
        <f>mergeValue(A243) &amp;"."&amp; mergeValue(B243)&amp;"."&amp; mergeValue(C243)&amp;"."&amp; mergeValue(D243)&amp;"."&amp; mergeValue(E243)&amp;"."&amp; mergeValue(F243)</f>
        <v>1.1.1.1.1.1</v>
      </c>
      <c r="M243" s="525" t="s">
        <v>9</v>
      </c>
      <c r="N243" s="615"/>
      <c r="O243" s="1284"/>
      <c r="P243" s="1285"/>
      <c r="Q243" s="1285"/>
      <c r="R243" s="1285"/>
      <c r="S243" s="1285"/>
      <c r="T243" s="1285"/>
      <c r="U243" s="1285"/>
      <c r="V243" s="1285"/>
      <c r="W243" s="1285"/>
      <c r="X243" s="1285"/>
      <c r="Y243" s="1285"/>
      <c r="Z243" s="1285"/>
      <c r="AA243" s="1285"/>
      <c r="AB243" s="1285"/>
      <c r="AC243" s="1285"/>
      <c r="AD243" s="1285"/>
      <c r="AE243" s="1285"/>
      <c r="AF243" s="1285"/>
      <c r="AG243" s="1285"/>
      <c r="AH243" s="1285"/>
      <c r="AI243" s="1285"/>
      <c r="AJ243" s="1285"/>
      <c r="AK243" s="1285"/>
      <c r="AL243" s="1285"/>
      <c r="AM243" s="1285"/>
      <c r="AN243" s="1285"/>
      <c r="AO243" s="1285"/>
      <c r="AP243" s="1285"/>
      <c r="AQ243" s="1285"/>
      <c r="AR243" s="1285"/>
      <c r="AS243" s="1285"/>
      <c r="AT243" s="1285"/>
      <c r="AU243" s="1285"/>
      <c r="AV243" s="1285"/>
      <c r="AW243" s="1285"/>
      <c r="AX243" s="1286"/>
      <c r="AY243" s="1129" t="s">
        <v>720</v>
      </c>
      <c r="AZ243" s="956"/>
      <c r="BA243" s="777"/>
      <c r="BB243" s="777" t="str">
        <f t="shared" si="4"/>
        <v>Группа потребителей</v>
      </c>
      <c r="BC243" s="777"/>
      <c r="BD243" s="777"/>
      <c r="BE243" s="777"/>
      <c r="BF243" s="956"/>
      <c r="BG243" s="956"/>
      <c r="BH243" s="956"/>
      <c r="BI243" s="956"/>
      <c r="BJ243" s="956"/>
      <c r="BK243" s="956"/>
      <c r="BL243" s="956"/>
    </row>
    <row r="244" spans="1:64" s="938" customFormat="1" ht="122.1" customHeight="1">
      <c r="A244" s="1281"/>
      <c r="B244" s="1281"/>
      <c r="C244" s="1281"/>
      <c r="D244" s="1281"/>
      <c r="E244" s="1281"/>
      <c r="F244" s="1281"/>
      <c r="G244" s="963">
        <v>1</v>
      </c>
      <c r="H244" s="963"/>
      <c r="I244" s="1281"/>
      <c r="J244" s="1281"/>
      <c r="K244" s="914">
        <v>1</v>
      </c>
      <c r="L244" s="978" t="str">
        <f>mergeValue(A244) &amp;"."&amp; mergeValue(B244)&amp;"."&amp; mergeValue(C244)&amp;"."&amp; mergeValue(D244)&amp;"."&amp; mergeValue(E244)&amp;"."&amp; mergeValue(F244)&amp;"."&amp; mergeValue(G244)</f>
        <v>1.1.1.1.1.1.1</v>
      </c>
      <c r="M244" s="1016"/>
      <c r="N244" s="615"/>
      <c r="O244" s="649"/>
      <c r="P244" s="726"/>
      <c r="Q244" s="1040"/>
      <c r="R244" s="1288"/>
      <c r="S244" s="1289" t="s">
        <v>83</v>
      </c>
      <c r="T244" s="1288"/>
      <c r="U244" s="1289" t="s">
        <v>83</v>
      </c>
      <c r="V244" s="649"/>
      <c r="W244" s="726"/>
      <c r="X244" s="1040"/>
      <c r="Y244" s="1288"/>
      <c r="Z244" s="1289" t="s">
        <v>83</v>
      </c>
      <c r="AA244" s="1288"/>
      <c r="AB244" s="1289" t="s">
        <v>83</v>
      </c>
      <c r="AC244" s="649"/>
      <c r="AD244" s="726"/>
      <c r="AE244" s="1040"/>
      <c r="AF244" s="1288"/>
      <c r="AG244" s="1289" t="s">
        <v>83</v>
      </c>
      <c r="AH244" s="1288"/>
      <c r="AI244" s="1289" t="s">
        <v>83</v>
      </c>
      <c r="AJ244" s="649"/>
      <c r="AK244" s="726"/>
      <c r="AL244" s="1040"/>
      <c r="AM244" s="1288"/>
      <c r="AN244" s="1289" t="s">
        <v>83</v>
      </c>
      <c r="AO244" s="1288"/>
      <c r="AP244" s="1289" t="s">
        <v>83</v>
      </c>
      <c r="AQ244" s="649"/>
      <c r="AR244" s="726"/>
      <c r="AS244" s="1040"/>
      <c r="AT244" s="1288"/>
      <c r="AU244" s="1289" t="s">
        <v>83</v>
      </c>
      <c r="AV244" s="1288"/>
      <c r="AW244" s="1289" t="s">
        <v>84</v>
      </c>
      <c r="AX244" s="726"/>
      <c r="AY244" s="1299" t="s">
        <v>721</v>
      </c>
      <c r="AZ244" s="956" t="str">
        <f>strCheckDate(O245:AX245)</f>
        <v/>
      </c>
      <c r="BA244" s="777"/>
      <c r="BB244" s="777" t="str">
        <f t="shared" si="4"/>
        <v/>
      </c>
      <c r="BC244" s="777"/>
      <c r="BD244" s="777"/>
      <c r="BE244" s="777"/>
      <c r="BF244" s="956"/>
      <c r="BG244" s="956"/>
      <c r="BH244" s="956"/>
      <c r="BI244" s="956"/>
      <c r="BJ244" s="956"/>
      <c r="BK244" s="956"/>
      <c r="BL244" s="956"/>
    </row>
    <row r="245" spans="1:64" s="938" customFormat="1" ht="11.25" hidden="1" customHeight="1">
      <c r="A245" s="1281"/>
      <c r="B245" s="1281"/>
      <c r="C245" s="1281"/>
      <c r="D245" s="1281"/>
      <c r="E245" s="1281"/>
      <c r="F245" s="1281"/>
      <c r="G245" s="963"/>
      <c r="H245" s="963"/>
      <c r="I245" s="1281"/>
      <c r="J245" s="1281"/>
      <c r="K245" s="914"/>
      <c r="L245" s="752"/>
      <c r="M245" s="615"/>
      <c r="N245" s="615"/>
      <c r="O245" s="726"/>
      <c r="P245" s="726"/>
      <c r="Q245" s="732" t="str">
        <f>R244 &amp; "-" &amp; T244</f>
        <v>-</v>
      </c>
      <c r="R245" s="1288"/>
      <c r="S245" s="1289"/>
      <c r="T245" s="1288"/>
      <c r="U245" s="1289"/>
      <c r="V245" s="726"/>
      <c r="W245" s="726"/>
      <c r="X245" s="732" t="str">
        <f>Y244 &amp; "-" &amp; AA244</f>
        <v>-</v>
      </c>
      <c r="Y245" s="1288"/>
      <c r="Z245" s="1289"/>
      <c r="AA245" s="1288"/>
      <c r="AB245" s="1289"/>
      <c r="AC245" s="726"/>
      <c r="AD245" s="726"/>
      <c r="AE245" s="732" t="str">
        <f>AF244 &amp; "-" &amp; AH244</f>
        <v>-</v>
      </c>
      <c r="AF245" s="1288"/>
      <c r="AG245" s="1289"/>
      <c r="AH245" s="1288"/>
      <c r="AI245" s="1289"/>
      <c r="AJ245" s="726"/>
      <c r="AK245" s="726"/>
      <c r="AL245" s="732" t="str">
        <f>AM244 &amp; "-" &amp; AO244</f>
        <v>-</v>
      </c>
      <c r="AM245" s="1288"/>
      <c r="AN245" s="1289"/>
      <c r="AO245" s="1288"/>
      <c r="AP245" s="1289"/>
      <c r="AQ245" s="726"/>
      <c r="AR245" s="726"/>
      <c r="AS245" s="732" t="str">
        <f>AT244 &amp; "-" &amp; AV244</f>
        <v>-</v>
      </c>
      <c r="AT245" s="1288"/>
      <c r="AU245" s="1289"/>
      <c r="AV245" s="1288"/>
      <c r="AW245" s="1289"/>
      <c r="AX245" s="726"/>
      <c r="AY245" s="1300"/>
      <c r="AZ245" s="956"/>
      <c r="BA245" s="777"/>
      <c r="BB245" s="777" t="str">
        <f t="shared" si="4"/>
        <v/>
      </c>
      <c r="BC245" s="777"/>
      <c r="BD245" s="777"/>
      <c r="BE245" s="777"/>
      <c r="BF245" s="956"/>
      <c r="BG245" s="956"/>
      <c r="BH245" s="956"/>
      <c r="BI245" s="956"/>
      <c r="BJ245" s="956"/>
      <c r="BK245" s="956"/>
      <c r="BL245" s="956"/>
    </row>
    <row r="246" spans="1:64" s="938" customFormat="1" ht="15" customHeight="1">
      <c r="A246" s="1281"/>
      <c r="B246" s="1281"/>
      <c r="C246" s="1281"/>
      <c r="D246" s="1281"/>
      <c r="E246" s="1281"/>
      <c r="F246" s="1281"/>
      <c r="G246" s="974"/>
      <c r="H246" s="963"/>
      <c r="I246" s="1281"/>
      <c r="J246" s="1281"/>
      <c r="K246" s="913"/>
      <c r="L246" s="654"/>
      <c r="M246" s="527" t="s">
        <v>24</v>
      </c>
      <c r="N246" s="954"/>
      <c r="O246" s="954"/>
      <c r="P246" s="954"/>
      <c r="Q246" s="954"/>
      <c r="R246" s="954"/>
      <c r="S246" s="954"/>
      <c r="T246" s="954"/>
      <c r="U246" s="954"/>
      <c r="V246" s="954"/>
      <c r="W246" s="954"/>
      <c r="X246" s="954"/>
      <c r="Y246" s="954"/>
      <c r="Z246" s="954"/>
      <c r="AA246" s="954"/>
      <c r="AB246" s="954"/>
      <c r="AC246" s="954"/>
      <c r="AD246" s="954"/>
      <c r="AE246" s="954"/>
      <c r="AF246" s="954"/>
      <c r="AG246" s="954"/>
      <c r="AH246" s="954"/>
      <c r="AI246" s="954"/>
      <c r="AJ246" s="954"/>
      <c r="AK246" s="954"/>
      <c r="AL246" s="954"/>
      <c r="AM246" s="954"/>
      <c r="AN246" s="954"/>
      <c r="AO246" s="954"/>
      <c r="AP246" s="954"/>
      <c r="AQ246" s="954"/>
      <c r="AR246" s="954"/>
      <c r="AS246" s="954"/>
      <c r="AT246" s="954"/>
      <c r="AU246" s="954"/>
      <c r="AV246" s="954"/>
      <c r="AW246" s="954"/>
      <c r="AX246" s="725"/>
      <c r="AY246" s="1301"/>
      <c r="AZ246" s="956"/>
      <c r="BA246" s="777"/>
      <c r="BB246" s="777" t="str">
        <f t="shared" si="4"/>
        <v>Добавить вид теплоносителя (параметры теплоносителя)</v>
      </c>
      <c r="BC246" s="777"/>
      <c r="BD246" s="777"/>
      <c r="BE246" s="777"/>
      <c r="BF246" s="956"/>
      <c r="BG246" s="956"/>
      <c r="BH246" s="956"/>
      <c r="BI246" s="956"/>
      <c r="BJ246" s="956"/>
      <c r="BK246" s="956"/>
      <c r="BL246" s="956"/>
    </row>
    <row r="247" spans="1:64" s="938" customFormat="1" ht="15" customHeight="1">
      <c r="A247" s="1281"/>
      <c r="B247" s="1281"/>
      <c r="C247" s="1281"/>
      <c r="D247" s="1281"/>
      <c r="E247" s="1281"/>
      <c r="F247" s="974"/>
      <c r="G247" s="974"/>
      <c r="H247" s="963"/>
      <c r="I247" s="1281"/>
      <c r="J247" s="974"/>
      <c r="K247" s="913"/>
      <c r="L247" s="654"/>
      <c r="M247" s="526" t="s">
        <v>10</v>
      </c>
      <c r="N247" s="954"/>
      <c r="O247" s="954"/>
      <c r="P247" s="954"/>
      <c r="Q247" s="954"/>
      <c r="R247" s="954"/>
      <c r="S247" s="954"/>
      <c r="T247" s="954"/>
      <c r="U247" s="953"/>
      <c r="V247" s="954"/>
      <c r="W247" s="954"/>
      <c r="X247" s="954"/>
      <c r="Y247" s="954"/>
      <c r="Z247" s="954"/>
      <c r="AA247" s="954"/>
      <c r="AB247" s="953"/>
      <c r="AC247" s="954"/>
      <c r="AD247" s="954"/>
      <c r="AE247" s="954"/>
      <c r="AF247" s="954"/>
      <c r="AG247" s="954"/>
      <c r="AH247" s="954"/>
      <c r="AI247" s="953"/>
      <c r="AJ247" s="954"/>
      <c r="AK247" s="954"/>
      <c r="AL247" s="954"/>
      <c r="AM247" s="954"/>
      <c r="AN247" s="954"/>
      <c r="AO247" s="954"/>
      <c r="AP247" s="953"/>
      <c r="AQ247" s="954"/>
      <c r="AR247" s="954"/>
      <c r="AS247" s="954"/>
      <c r="AT247" s="954"/>
      <c r="AU247" s="954"/>
      <c r="AV247" s="954"/>
      <c r="AW247" s="953"/>
      <c r="AX247" s="954"/>
      <c r="AY247" s="634"/>
      <c r="AZ247" s="956"/>
      <c r="BA247" s="777"/>
      <c r="BB247" s="777" t="str">
        <f t="shared" si="4"/>
        <v>Добавить группу потребителей</v>
      </c>
      <c r="BC247" s="777"/>
      <c r="BD247" s="777"/>
      <c r="BE247" s="777"/>
      <c r="BF247" s="956"/>
      <c r="BG247" s="956"/>
      <c r="BH247" s="956"/>
      <c r="BI247" s="956"/>
      <c r="BJ247" s="956"/>
      <c r="BK247" s="956"/>
      <c r="BL247" s="956"/>
    </row>
    <row r="248" spans="1:64" s="938" customFormat="1" ht="15" customHeight="1">
      <c r="A248" s="1281"/>
      <c r="B248" s="1281"/>
      <c r="C248" s="1281"/>
      <c r="D248" s="1281"/>
      <c r="E248" s="912"/>
      <c r="F248" s="974"/>
      <c r="G248" s="974"/>
      <c r="H248" s="974"/>
      <c r="I248" s="927"/>
      <c r="J248" s="942"/>
      <c r="K248" s="911"/>
      <c r="L248" s="654"/>
      <c r="M248" s="949" t="s">
        <v>11</v>
      </c>
      <c r="N248" s="954"/>
      <c r="O248" s="954"/>
      <c r="P248" s="954"/>
      <c r="Q248" s="954"/>
      <c r="R248" s="954"/>
      <c r="S248" s="954"/>
      <c r="T248" s="954"/>
      <c r="U248" s="953"/>
      <c r="V248" s="954"/>
      <c r="W248" s="954"/>
      <c r="X248" s="954"/>
      <c r="Y248" s="954"/>
      <c r="Z248" s="954"/>
      <c r="AA248" s="954"/>
      <c r="AB248" s="953"/>
      <c r="AC248" s="954"/>
      <c r="AD248" s="954"/>
      <c r="AE248" s="954"/>
      <c r="AF248" s="954"/>
      <c r="AG248" s="954"/>
      <c r="AH248" s="954"/>
      <c r="AI248" s="953"/>
      <c r="AJ248" s="954"/>
      <c r="AK248" s="954"/>
      <c r="AL248" s="954"/>
      <c r="AM248" s="954"/>
      <c r="AN248" s="954"/>
      <c r="AO248" s="954"/>
      <c r="AP248" s="953"/>
      <c r="AQ248" s="954"/>
      <c r="AR248" s="954"/>
      <c r="AS248" s="954"/>
      <c r="AT248" s="954"/>
      <c r="AU248" s="954"/>
      <c r="AV248" s="954"/>
      <c r="AW248" s="953"/>
      <c r="AX248" s="954"/>
      <c r="AY248" s="634"/>
      <c r="AZ248" s="956"/>
      <c r="BA248" s="777"/>
      <c r="BB248" s="777" t="str">
        <f t="shared" si="4"/>
        <v>Добавить схему подключения</v>
      </c>
      <c r="BC248" s="777"/>
      <c r="BD248" s="777"/>
      <c r="BE248" s="777"/>
      <c r="BF248" s="956"/>
      <c r="BG248" s="956"/>
      <c r="BH248" s="956"/>
      <c r="BI248" s="956"/>
      <c r="BJ248" s="956"/>
      <c r="BK248" s="956"/>
      <c r="BL248" s="956"/>
    </row>
    <row r="249" spans="1:64" s="938" customFormat="1" ht="15" customHeight="1">
      <c r="A249" s="1281"/>
      <c r="B249" s="1281"/>
      <c r="C249" s="1281"/>
      <c r="D249" s="912"/>
      <c r="E249" s="912"/>
      <c r="F249" s="974"/>
      <c r="G249" s="974"/>
      <c r="H249" s="974"/>
      <c r="I249" s="927"/>
      <c r="J249" s="942"/>
      <c r="K249" s="911"/>
      <c r="L249" s="654"/>
      <c r="M249" s="948" t="s">
        <v>16</v>
      </c>
      <c r="N249" s="954"/>
      <c r="O249" s="954"/>
      <c r="P249" s="954"/>
      <c r="Q249" s="954"/>
      <c r="R249" s="954"/>
      <c r="S249" s="954"/>
      <c r="T249" s="954"/>
      <c r="U249" s="953"/>
      <c r="V249" s="954"/>
      <c r="W249" s="954"/>
      <c r="X249" s="954"/>
      <c r="Y249" s="954"/>
      <c r="Z249" s="954"/>
      <c r="AA249" s="954"/>
      <c r="AB249" s="953"/>
      <c r="AC249" s="954"/>
      <c r="AD249" s="954"/>
      <c r="AE249" s="954"/>
      <c r="AF249" s="954"/>
      <c r="AG249" s="954"/>
      <c r="AH249" s="954"/>
      <c r="AI249" s="953"/>
      <c r="AJ249" s="954"/>
      <c r="AK249" s="954"/>
      <c r="AL249" s="954"/>
      <c r="AM249" s="954"/>
      <c r="AN249" s="954"/>
      <c r="AO249" s="954"/>
      <c r="AP249" s="953"/>
      <c r="AQ249" s="954"/>
      <c r="AR249" s="954"/>
      <c r="AS249" s="954"/>
      <c r="AT249" s="954"/>
      <c r="AU249" s="954"/>
      <c r="AV249" s="954"/>
      <c r="AW249" s="953"/>
      <c r="AX249" s="954"/>
      <c r="AY249" s="634"/>
      <c r="AZ249" s="956"/>
      <c r="BA249" s="777"/>
      <c r="BB249" s="777" t="str">
        <f t="shared" si="4"/>
        <v>Добавить источник тепловой энергии</v>
      </c>
      <c r="BC249" s="777"/>
      <c r="BD249" s="777"/>
      <c r="BE249" s="777"/>
      <c r="BF249" s="956"/>
      <c r="BG249" s="956"/>
      <c r="BH249" s="956"/>
      <c r="BI249" s="956"/>
      <c r="BJ249" s="956"/>
      <c r="BK249" s="956"/>
      <c r="BL249" s="956"/>
    </row>
    <row r="250" spans="1:64" s="938" customFormat="1" ht="15" customHeight="1">
      <c r="A250" s="1281"/>
      <c r="B250" s="1281"/>
      <c r="C250" s="912"/>
      <c r="D250" s="912"/>
      <c r="E250" s="912"/>
      <c r="F250" s="912"/>
      <c r="G250" s="917"/>
      <c r="H250" s="927"/>
      <c r="I250" s="915"/>
      <c r="J250" s="942"/>
      <c r="K250" s="916"/>
      <c r="L250" s="654"/>
      <c r="M250" s="947" t="s">
        <v>17</v>
      </c>
      <c r="N250" s="954"/>
      <c r="O250" s="954"/>
      <c r="P250" s="954"/>
      <c r="Q250" s="954"/>
      <c r="R250" s="954"/>
      <c r="S250" s="954"/>
      <c r="T250" s="954"/>
      <c r="U250" s="953"/>
      <c r="V250" s="954"/>
      <c r="W250" s="954"/>
      <c r="X250" s="954"/>
      <c r="Y250" s="954"/>
      <c r="Z250" s="954"/>
      <c r="AA250" s="954"/>
      <c r="AB250" s="953"/>
      <c r="AC250" s="954"/>
      <c r="AD250" s="954"/>
      <c r="AE250" s="954"/>
      <c r="AF250" s="954"/>
      <c r="AG250" s="954"/>
      <c r="AH250" s="954"/>
      <c r="AI250" s="953"/>
      <c r="AJ250" s="954"/>
      <c r="AK250" s="954"/>
      <c r="AL250" s="954"/>
      <c r="AM250" s="954"/>
      <c r="AN250" s="954"/>
      <c r="AO250" s="954"/>
      <c r="AP250" s="953"/>
      <c r="AQ250" s="954"/>
      <c r="AR250" s="954"/>
      <c r="AS250" s="954"/>
      <c r="AT250" s="954"/>
      <c r="AU250" s="954"/>
      <c r="AV250" s="954"/>
      <c r="AW250" s="953"/>
      <c r="AX250" s="954"/>
      <c r="AY250" s="634"/>
      <c r="AZ250" s="956"/>
      <c r="BA250" s="777"/>
      <c r="BB250" s="777" t="str">
        <f t="shared" si="4"/>
        <v>Добавить наименование системы теплоснабжения</v>
      </c>
      <c r="BC250" s="777"/>
      <c r="BD250" s="777"/>
      <c r="BE250" s="777"/>
      <c r="BF250" s="956"/>
      <c r="BG250" s="956"/>
      <c r="BH250" s="956"/>
      <c r="BI250" s="956"/>
      <c r="BJ250" s="956"/>
      <c r="BK250" s="956"/>
      <c r="BL250" s="956"/>
    </row>
    <row r="251" spans="1:64" s="938" customFormat="1" ht="15" customHeight="1">
      <c r="A251" s="1281"/>
      <c r="B251" s="912"/>
      <c r="C251" s="912"/>
      <c r="D251" s="912"/>
      <c r="E251" s="912"/>
      <c r="F251" s="912"/>
      <c r="G251" s="917"/>
      <c r="H251" s="927"/>
      <c r="I251" s="927"/>
      <c r="J251" s="942"/>
      <c r="K251" s="911"/>
      <c r="L251" s="654"/>
      <c r="M251" s="696" t="s">
        <v>18</v>
      </c>
      <c r="N251" s="954"/>
      <c r="O251" s="954"/>
      <c r="P251" s="954"/>
      <c r="Q251" s="954"/>
      <c r="R251" s="954"/>
      <c r="S251" s="954"/>
      <c r="T251" s="954"/>
      <c r="U251" s="953"/>
      <c r="V251" s="954"/>
      <c r="W251" s="954"/>
      <c r="X251" s="954"/>
      <c r="Y251" s="954"/>
      <c r="Z251" s="954"/>
      <c r="AA251" s="954"/>
      <c r="AB251" s="953"/>
      <c r="AC251" s="954"/>
      <c r="AD251" s="954"/>
      <c r="AE251" s="954"/>
      <c r="AF251" s="954"/>
      <c r="AG251" s="954"/>
      <c r="AH251" s="954"/>
      <c r="AI251" s="953"/>
      <c r="AJ251" s="954"/>
      <c r="AK251" s="954"/>
      <c r="AL251" s="954"/>
      <c r="AM251" s="954"/>
      <c r="AN251" s="954"/>
      <c r="AO251" s="954"/>
      <c r="AP251" s="953"/>
      <c r="AQ251" s="954"/>
      <c r="AR251" s="954"/>
      <c r="AS251" s="954"/>
      <c r="AT251" s="954"/>
      <c r="AU251" s="954"/>
      <c r="AV251" s="954"/>
      <c r="AW251" s="953"/>
      <c r="AX251" s="954"/>
      <c r="AY251" s="634"/>
      <c r="AZ251" s="956"/>
      <c r="BA251" s="777"/>
      <c r="BB251" s="777" t="str">
        <f t="shared" si="4"/>
        <v>Добавить территорию действия тарифа</v>
      </c>
      <c r="BC251" s="777"/>
      <c r="BD251" s="777"/>
      <c r="BE251" s="777"/>
      <c r="BF251" s="956"/>
      <c r="BG251" s="956"/>
      <c r="BH251" s="956"/>
      <c r="BI251" s="956"/>
      <c r="BJ251" s="956"/>
      <c r="BK251" s="956"/>
      <c r="BL251" s="956"/>
    </row>
    <row r="252" spans="1:64" s="937" customFormat="1" ht="15" customHeight="1">
      <c r="L252" s="462"/>
      <c r="M252" s="699" t="s">
        <v>308</v>
      </c>
      <c r="N252" s="954"/>
      <c r="O252" s="954"/>
      <c r="P252" s="954"/>
      <c r="Q252" s="954"/>
      <c r="R252" s="954"/>
      <c r="S252" s="954"/>
      <c r="T252" s="954"/>
      <c r="U252" s="953"/>
      <c r="V252" s="954"/>
      <c r="W252" s="634"/>
      <c r="X252" s="958"/>
      <c r="Y252" s="958"/>
      <c r="Z252" s="958"/>
      <c r="AA252" s="958"/>
      <c r="AB252" s="958"/>
      <c r="AC252" s="958"/>
      <c r="AD252" s="958"/>
      <c r="AE252" s="958"/>
      <c r="AF252" s="958"/>
      <c r="AG252" s="958"/>
      <c r="AH252" s="958"/>
    </row>
    <row r="253" spans="1:64" s="566" customFormat="1" ht="15" customHeight="1">
      <c r="A253" s="565"/>
      <c r="B253" s="565"/>
      <c r="C253" s="565"/>
      <c r="D253" s="565"/>
      <c r="E253" s="565"/>
      <c r="F253" s="565"/>
      <c r="G253" s="564"/>
      <c r="H253" s="565"/>
      <c r="I253" s="384"/>
      <c r="J253" s="648"/>
      <c r="K253" s="384"/>
      <c r="L253" s="567"/>
      <c r="M253" s="642"/>
      <c r="N253" s="738"/>
      <c r="O253" s="738"/>
      <c r="P253" s="738"/>
      <c r="Q253" s="738"/>
      <c r="R253" s="738"/>
      <c r="S253" s="738"/>
      <c r="T253" s="738"/>
      <c r="U253" s="646"/>
      <c r="V253" s="738"/>
      <c r="W253" s="738"/>
      <c r="X253" s="738"/>
      <c r="Y253" s="738"/>
      <c r="Z253" s="738"/>
      <c r="AA253" s="738"/>
      <c r="AB253" s="646"/>
      <c r="AC253" s="738"/>
      <c r="AD253" s="646"/>
      <c r="AE253" s="565"/>
      <c r="AF253" s="565"/>
      <c r="AG253" s="565"/>
      <c r="AH253" s="565"/>
    </row>
    <row r="254" spans="1:64" s="34" customFormat="1" ht="11.25">
      <c r="A254" s="34" t="s">
        <v>276</v>
      </c>
    </row>
    <row r="255" spans="1:64" ht="11.25"/>
    <row r="256" spans="1:64" s="13" customFormat="1" ht="15" customHeight="1">
      <c r="C256" s="160"/>
      <c r="D256" s="117"/>
      <c r="E256" s="1020"/>
    </row>
    <row r="258" spans="1:24" s="34" customFormat="1" ht="17.100000000000001" customHeight="1">
      <c r="A258" s="34" t="s">
        <v>275</v>
      </c>
    </row>
    <row r="260" spans="1:24" s="35" customFormat="1" ht="17.100000000000001" customHeight="1">
      <c r="A260" s="92"/>
      <c r="B260" s="92"/>
      <c r="C260" s="81"/>
      <c r="D260" s="144"/>
      <c r="E260" s="100">
        <v>1</v>
      </c>
      <c r="F260" s="101"/>
      <c r="G260" s="101"/>
      <c r="H260" s="101"/>
      <c r="I260" s="101"/>
      <c r="J260" s="101"/>
      <c r="K260" s="101"/>
      <c r="L260" s="101"/>
      <c r="M260" s="101"/>
      <c r="N260" s="101"/>
      <c r="O260" s="101"/>
      <c r="P260" s="101"/>
      <c r="Q260" s="101"/>
      <c r="R260" s="102"/>
      <c r="S260" s="102"/>
      <c r="T260" s="102"/>
      <c r="U260" s="103"/>
      <c r="V260" s="103"/>
      <c r="W260" s="103"/>
      <c r="X260" s="104"/>
    </row>
    <row r="262" spans="1:24" s="34" customFormat="1" ht="17.100000000000001" customHeight="1">
      <c r="A262" s="34" t="s">
        <v>276</v>
      </c>
    </row>
    <row r="263" spans="1:24" ht="17.100000000000001" customHeight="1">
      <c r="G263" s="90"/>
      <c r="H263" s="90"/>
    </row>
    <row r="264" spans="1:24" s="35" customFormat="1" ht="17.100000000000001" customHeight="1">
      <c r="A264" s="91"/>
      <c r="B264" s="83"/>
      <c r="C264" s="81"/>
      <c r="D264" s="144"/>
      <c r="E264" s="105" t="s">
        <v>92</v>
      </c>
      <c r="F264" s="101"/>
      <c r="G264" s="101"/>
      <c r="H264" s="101"/>
      <c r="I264" s="101"/>
      <c r="J264" s="102"/>
      <c r="K264" s="102"/>
      <c r="L264" s="102"/>
      <c r="M264" s="103"/>
      <c r="N264" s="103"/>
      <c r="O264" s="103"/>
      <c r="P264" s="104"/>
      <c r="Q264" s="84"/>
      <c r="R264" s="84"/>
      <c r="S264" s="84"/>
      <c r="T264" s="84"/>
      <c r="U264" s="84"/>
      <c r="V264" s="84"/>
      <c r="W264" s="84"/>
      <c r="X264" s="84"/>
    </row>
    <row r="266" spans="1:24" s="34" customFormat="1" ht="17.100000000000001" customHeight="1">
      <c r="A266" s="34" t="s">
        <v>277</v>
      </c>
    </row>
    <row r="267" spans="1:24" ht="17.100000000000001" customHeight="1">
      <c r="G267" s="90"/>
      <c r="H267" s="90"/>
    </row>
    <row r="268" spans="1:24" s="35" customFormat="1" ht="17.100000000000001" customHeight="1">
      <c r="A268" s="91"/>
      <c r="B268" s="83"/>
      <c r="C268" s="81"/>
      <c r="D268" s="144"/>
      <c r="E268" s="105" t="s">
        <v>92</v>
      </c>
      <c r="F268" s="101"/>
      <c r="G268" s="101"/>
      <c r="H268" s="101"/>
      <c r="I268" s="101"/>
      <c r="J268" s="102"/>
      <c r="K268" s="102"/>
      <c r="L268" s="102"/>
      <c r="M268" s="103"/>
      <c r="N268" s="103"/>
      <c r="O268" s="103"/>
      <c r="P268" s="104"/>
      <c r="Q268" s="84"/>
      <c r="R268" s="84"/>
      <c r="S268" s="84"/>
      <c r="T268" s="84"/>
      <c r="U268" s="84"/>
      <c r="V268" s="84"/>
      <c r="W268" s="84"/>
      <c r="X268" s="84"/>
    </row>
    <row r="270" spans="1:24" s="34" customFormat="1" ht="17.100000000000001" customHeight="1">
      <c r="A270" s="34" t="s">
        <v>304</v>
      </c>
      <c r="B270" s="34" t="s">
        <v>305</v>
      </c>
      <c r="C270" s="34" t="s">
        <v>306</v>
      </c>
    </row>
    <row r="272" spans="1:24" s="22" customFormat="1" ht="20.100000000000001" customHeight="1">
      <c r="A272" s="86"/>
      <c r="B272" s="85"/>
      <c r="C272" s="19"/>
      <c r="D272" s="20"/>
      <c r="F272" s="37" t="s">
        <v>80</v>
      </c>
      <c r="G272" s="26"/>
      <c r="I272" s="52"/>
    </row>
    <row r="273" spans="1:9" s="22" customFormat="1" ht="22.5">
      <c r="A273" s="86"/>
      <c r="B273" s="87"/>
      <c r="C273" s="19"/>
      <c r="D273" s="32"/>
      <c r="E273" s="31" t="s">
        <v>76</v>
      </c>
      <c r="F273" s="33"/>
      <c r="G273" s="26"/>
      <c r="I273" s="52"/>
    </row>
    <row r="274" spans="1:9" s="22" customFormat="1" ht="19.5">
      <c r="A274" s="86"/>
      <c r="B274" s="87"/>
      <c r="C274" s="19"/>
      <c r="D274" s="32"/>
      <c r="E274" s="31" t="s">
        <v>77</v>
      </c>
      <c r="F274" s="33"/>
      <c r="G274" s="26"/>
      <c r="I274" s="52"/>
    </row>
    <row r="275" spans="1:9" s="22" customFormat="1" ht="13.5" customHeight="1">
      <c r="A275" s="85"/>
      <c r="B275" s="85"/>
      <c r="C275" s="19"/>
      <c r="D275" s="23"/>
      <c r="E275" s="24"/>
      <c r="F275" s="36"/>
      <c r="G275" s="20"/>
      <c r="I275" s="52"/>
    </row>
    <row r="276" spans="1:9" s="22" customFormat="1" ht="20.100000000000001" customHeight="1">
      <c r="A276" s="86"/>
      <c r="B276" s="85"/>
      <c r="C276" s="19"/>
      <c r="D276" s="20"/>
      <c r="F276" s="37" t="s">
        <v>171</v>
      </c>
      <c r="G276" s="26"/>
      <c r="I276" s="52"/>
    </row>
    <row r="277" spans="1:9" s="22" customFormat="1" ht="22.5">
      <c r="A277" s="86"/>
      <c r="B277" s="87"/>
      <c r="C277" s="19"/>
      <c r="D277" s="32"/>
      <c r="E277" s="38" t="s">
        <v>86</v>
      </c>
      <c r="F277" s="33"/>
      <c r="G277" s="26"/>
      <c r="I277" s="52"/>
    </row>
    <row r="278" spans="1:9" s="22" customFormat="1" ht="22.5">
      <c r="A278" s="86"/>
      <c r="B278" s="87"/>
      <c r="C278" s="19"/>
      <c r="D278" s="32"/>
      <c r="E278" s="38" t="s">
        <v>170</v>
      </c>
      <c r="F278" s="33"/>
      <c r="G278" s="26"/>
      <c r="I278" s="52"/>
    </row>
    <row r="279" spans="1:9" s="22" customFormat="1" ht="13.5" customHeight="1">
      <c r="A279" s="85"/>
      <c r="B279" s="85"/>
      <c r="C279" s="19"/>
      <c r="D279" s="23"/>
      <c r="E279" s="24"/>
      <c r="F279" s="36"/>
      <c r="G279" s="20"/>
      <c r="I279" s="52"/>
    </row>
    <row r="280" spans="1:9" s="22" customFormat="1" ht="20.100000000000001" customHeight="1">
      <c r="A280" s="86"/>
      <c r="B280" s="85"/>
      <c r="C280" s="19"/>
      <c r="D280" s="20"/>
      <c r="F280" s="37" t="s">
        <v>172</v>
      </c>
      <c r="G280" s="26"/>
      <c r="I280" s="52"/>
    </row>
    <row r="281" spans="1:9" s="22" customFormat="1" ht="22.5">
      <c r="A281" s="86"/>
      <c r="B281" s="87"/>
      <c r="C281" s="19"/>
      <c r="D281" s="32"/>
      <c r="E281" s="38" t="s">
        <v>86</v>
      </c>
      <c r="F281" s="33"/>
      <c r="G281" s="26"/>
      <c r="I281" s="52"/>
    </row>
    <row r="282" spans="1:9" s="22" customFormat="1" ht="22.5">
      <c r="A282" s="86"/>
      <c r="B282" s="87"/>
      <c r="C282" s="19"/>
      <c r="D282" s="32"/>
      <c r="E282" s="38" t="s">
        <v>170</v>
      </c>
      <c r="F282" s="33"/>
      <c r="G282" s="26"/>
      <c r="I282" s="52"/>
    </row>
    <row r="283" spans="1:9" s="22" customFormat="1" ht="13.5" customHeight="1">
      <c r="A283" s="85"/>
      <c r="B283" s="85"/>
      <c r="C283" s="19"/>
      <c r="D283" s="23"/>
      <c r="E283" s="24"/>
      <c r="F283" s="36"/>
      <c r="G283" s="20"/>
      <c r="I283" s="52"/>
    </row>
    <row r="284" spans="1:9" s="22" customFormat="1" ht="20.100000000000001" customHeight="1">
      <c r="A284" s="86"/>
      <c r="B284" s="85"/>
      <c r="C284" s="19"/>
      <c r="D284" s="20"/>
      <c r="F284" s="37" t="s">
        <v>173</v>
      </c>
      <c r="G284" s="26"/>
      <c r="I284" s="52"/>
    </row>
    <row r="285" spans="1:9" s="22" customFormat="1" ht="22.5">
      <c r="A285" s="86"/>
      <c r="B285" s="87"/>
      <c r="C285" s="19"/>
      <c r="D285" s="32"/>
      <c r="E285" s="31" t="s">
        <v>86</v>
      </c>
      <c r="F285" s="33"/>
      <c r="G285" s="26"/>
      <c r="I285" s="52"/>
    </row>
    <row r="286" spans="1:9" s="22" customFormat="1" ht="19.5">
      <c r="A286" s="86"/>
      <c r="B286" s="87"/>
      <c r="C286" s="19"/>
      <c r="D286" s="32"/>
      <c r="E286" s="31" t="s">
        <v>87</v>
      </c>
      <c r="F286" s="33"/>
      <c r="G286" s="26"/>
      <c r="I286" s="52"/>
    </row>
    <row r="287" spans="1:9" s="22" customFormat="1" ht="22.5">
      <c r="A287" s="86"/>
      <c r="B287" s="87"/>
      <c r="C287" s="19"/>
      <c r="D287" s="32"/>
      <c r="E287" s="38" t="s">
        <v>170</v>
      </c>
      <c r="F287" s="33"/>
      <c r="G287" s="26"/>
      <c r="I287" s="52"/>
    </row>
    <row r="288" spans="1:9" s="22" customFormat="1" ht="19.5">
      <c r="A288" s="86"/>
      <c r="B288" s="87"/>
      <c r="C288" s="19"/>
      <c r="D288" s="32"/>
      <c r="E288" s="31" t="s">
        <v>88</v>
      </c>
      <c r="F288" s="33"/>
      <c r="G288" s="26"/>
      <c r="I288" s="52"/>
    </row>
    <row r="290" spans="1:83" s="34" customFormat="1" ht="17.100000000000001" customHeight="1">
      <c r="A290" s="34" t="s">
        <v>325</v>
      </c>
    </row>
    <row r="292" spans="1:83" s="121" customFormat="1" ht="14.25">
      <c r="A292" s="178" t="s">
        <v>49</v>
      </c>
      <c r="B292" s="129" t="s">
        <v>252</v>
      </c>
      <c r="C292" s="130"/>
      <c r="D292" s="132"/>
      <c r="E292" s="417"/>
      <c r="F292" s="1033"/>
      <c r="G292" s="1033"/>
      <c r="H292" s="1033"/>
      <c r="I292" s="1038"/>
      <c r="J292" s="294"/>
      <c r="K292" s="295"/>
      <c r="M292" s="422" t="str">
        <f>IF(ISERROR(INDEX(kind_of_nameforms,MATCH(E292,kind_of_forms,0),1)),"",INDEX(kind_of_nameforms,MATCH(E292,kind_of_forms,0),1))</f>
        <v/>
      </c>
    </row>
    <row r="295" spans="1:83" s="253" customFormat="1" ht="15">
      <c r="A295" s="34" t="s">
        <v>402</v>
      </c>
      <c r="B295" s="34"/>
      <c r="C295" s="34"/>
      <c r="D295" s="34"/>
      <c r="E295" s="34"/>
      <c r="F295" s="34"/>
      <c r="G295" s="34"/>
      <c r="H295" s="34"/>
      <c r="I295" s="34"/>
      <c r="J295" s="34"/>
      <c r="K295" s="34"/>
      <c r="L295" s="34"/>
      <c r="M295" s="34"/>
      <c r="N295" s="34"/>
      <c r="O295" s="34"/>
      <c r="P295" s="34"/>
      <c r="Q295" s="34"/>
      <c r="R295" s="34"/>
      <c r="S295" s="34"/>
      <c r="T295" s="34"/>
      <c r="U295" s="252"/>
      <c r="V295" s="34"/>
      <c r="W295" s="34"/>
    </row>
    <row r="296" spans="1:83" s="253" customFormat="1" ht="15">
      <c r="D296" s="335"/>
      <c r="E296" s="335"/>
      <c r="F296" s="335"/>
      <c r="G296" s="335"/>
      <c r="H296" s="335"/>
      <c r="I296" s="335"/>
      <c r="J296" s="335"/>
      <c r="K296" s="335"/>
      <c r="L296" s="335"/>
      <c r="U296" s="254"/>
    </row>
    <row r="297" spans="1:83" s="257" customFormat="1" ht="15" customHeight="1">
      <c r="A297" s="84"/>
      <c r="B297" s="179" t="s">
        <v>403</v>
      </c>
      <c r="C297" s="1394"/>
      <c r="D297" s="1227">
        <v>1</v>
      </c>
      <c r="E297" s="1283"/>
      <c r="F297" s="329"/>
      <c r="G297" s="181">
        <v>0</v>
      </c>
      <c r="H297" s="334"/>
      <c r="I297" s="242"/>
      <c r="J297" s="371" t="s">
        <v>496</v>
      </c>
      <c r="K297" s="148"/>
      <c r="L297" s="258"/>
      <c r="M297" s="204">
        <f>mergeValue(H297)</f>
        <v>0</v>
      </c>
      <c r="N297" s="194"/>
      <c r="O297" s="194"/>
      <c r="P297" s="204" t="str">
        <f>IF(ISERROR(MATCH(Q297,MODesc,0)),"n","y")</f>
        <v>n</v>
      </c>
      <c r="Q297" s="194"/>
      <c r="R297" s="204" t="str">
        <f>K297&amp;"("&amp;L297&amp;")"</f>
        <v>()</v>
      </c>
      <c r="S297" s="179"/>
      <c r="T297" s="179"/>
      <c r="U297" s="240"/>
      <c r="V297" s="179"/>
      <c r="W297" s="179"/>
      <c r="X297" s="179"/>
      <c r="Y297" s="256"/>
      <c r="Z297" s="256"/>
      <c r="AA297" s="219"/>
      <c r="AB297" s="219"/>
      <c r="AC297" s="219"/>
      <c r="AD297" s="219"/>
      <c r="AE297" s="219"/>
      <c r="AF297" s="219"/>
      <c r="AG297" s="219"/>
      <c r="AH297" s="219"/>
      <c r="AI297" s="219"/>
      <c r="AJ297" s="219"/>
      <c r="AK297" s="219"/>
      <c r="AL297" s="219"/>
      <c r="AM297" s="219"/>
      <c r="AN297" s="219"/>
      <c r="AO297" s="219"/>
      <c r="AP297" s="219"/>
      <c r="AQ297" s="219"/>
      <c r="AR297" s="219"/>
      <c r="AS297" s="219"/>
      <c r="AT297" s="219"/>
      <c r="AU297" s="219"/>
      <c r="AV297" s="219"/>
      <c r="AW297" s="219"/>
      <c r="AX297" s="219"/>
      <c r="AY297" s="219"/>
      <c r="AZ297" s="219"/>
      <c r="BA297" s="219"/>
      <c r="BB297" s="219"/>
      <c r="BC297" s="219"/>
      <c r="BD297" s="219"/>
      <c r="BE297" s="219"/>
      <c r="BF297" s="219"/>
      <c r="BG297" s="219"/>
      <c r="BH297" s="219"/>
      <c r="BI297" s="219"/>
      <c r="BJ297" s="219"/>
      <c r="BK297" s="219"/>
      <c r="BL297" s="219"/>
      <c r="BM297" s="219"/>
      <c r="BN297" s="219"/>
      <c r="BO297" s="219"/>
      <c r="BP297" s="219"/>
      <c r="BQ297" s="219"/>
      <c r="BR297" s="219"/>
      <c r="BS297" s="219"/>
      <c r="BT297" s="219"/>
      <c r="BU297" s="219"/>
      <c r="BV297" s="256"/>
      <c r="BW297" s="256"/>
      <c r="BX297" s="256"/>
      <c r="BY297" s="256"/>
      <c r="BZ297" s="256"/>
      <c r="CA297" s="256"/>
      <c r="CB297" s="256"/>
      <c r="CC297" s="256"/>
      <c r="CD297" s="256"/>
      <c r="CE297" s="256"/>
    </row>
    <row r="298" spans="1:83" s="257" customFormat="1" ht="15" customHeight="1">
      <c r="A298" s="84"/>
      <c r="B298" s="84"/>
      <c r="C298" s="1394"/>
      <c r="D298" s="1227"/>
      <c r="E298" s="1283"/>
      <c r="F298" s="242"/>
      <c r="G298" s="243"/>
      <c r="H298" s="148" t="s">
        <v>401</v>
      </c>
      <c r="I298" s="243"/>
      <c r="J298" s="243"/>
      <c r="K298" s="259"/>
      <c r="L298" s="258"/>
      <c r="M298" s="194"/>
      <c r="N298" s="194"/>
      <c r="O298" s="194"/>
      <c r="P298" s="194"/>
      <c r="Q298" s="204"/>
      <c r="R298" s="194"/>
      <c r="S298" s="179"/>
      <c r="T298" s="179"/>
      <c r="U298" s="240"/>
      <c r="V298" s="179"/>
      <c r="W298" s="179"/>
      <c r="X298" s="179"/>
      <c r="Y298" s="256"/>
      <c r="Z298" s="256"/>
      <c r="AA298" s="219"/>
      <c r="AB298" s="219"/>
      <c r="AC298" s="219"/>
      <c r="AD298" s="219"/>
      <c r="AE298" s="219"/>
      <c r="AF298" s="219"/>
      <c r="AG298" s="219"/>
      <c r="AH298" s="219"/>
      <c r="AI298" s="219"/>
      <c r="AJ298" s="219"/>
      <c r="AK298" s="219"/>
      <c r="AL298" s="219"/>
      <c r="AM298" s="219"/>
      <c r="AN298" s="219"/>
      <c r="AO298" s="219"/>
      <c r="AP298" s="219"/>
      <c r="AQ298" s="219"/>
      <c r="AR298" s="219"/>
      <c r="AS298" s="219"/>
      <c r="AT298" s="219"/>
      <c r="AU298" s="219"/>
      <c r="AV298" s="219"/>
      <c r="AW298" s="219"/>
      <c r="AX298" s="219"/>
      <c r="AY298" s="219"/>
      <c r="AZ298" s="219"/>
      <c r="BA298" s="219"/>
      <c r="BB298" s="219"/>
      <c r="BC298" s="219"/>
      <c r="BD298" s="219"/>
      <c r="BE298" s="219"/>
      <c r="BF298" s="219"/>
      <c r="BG298" s="219"/>
      <c r="BH298" s="219"/>
      <c r="BI298" s="219"/>
      <c r="BJ298" s="219"/>
      <c r="BK298" s="219"/>
      <c r="BL298" s="219"/>
      <c r="BM298" s="219"/>
      <c r="BN298" s="219"/>
      <c r="BO298" s="219"/>
      <c r="BP298" s="219"/>
      <c r="BQ298" s="219"/>
      <c r="BR298" s="219"/>
      <c r="BS298" s="219"/>
      <c r="BT298" s="219"/>
      <c r="BU298" s="219"/>
      <c r="BV298" s="256"/>
      <c r="BW298" s="256"/>
      <c r="BX298" s="256"/>
      <c r="BY298" s="256"/>
      <c r="BZ298" s="256"/>
      <c r="CA298" s="256"/>
      <c r="CB298" s="256"/>
      <c r="CC298" s="256"/>
      <c r="CD298" s="256"/>
      <c r="CE298" s="256"/>
    </row>
    <row r="299" spans="1:83" s="253" customFormat="1" ht="15">
      <c r="Q299" s="260"/>
      <c r="U299" s="254"/>
    </row>
    <row r="300" spans="1:83" s="253" customFormat="1" ht="15">
      <c r="A300" s="34" t="s">
        <v>404</v>
      </c>
      <c r="B300" s="34"/>
      <c r="C300" s="34"/>
      <c r="D300" s="34"/>
      <c r="E300" s="34"/>
      <c r="F300" s="34"/>
      <c r="G300" s="34"/>
      <c r="H300" s="34"/>
      <c r="I300" s="34"/>
      <c r="J300" s="34"/>
      <c r="K300" s="34"/>
      <c r="L300" s="34"/>
      <c r="M300" s="34"/>
      <c r="N300" s="34"/>
      <c r="O300" s="34"/>
      <c r="P300" s="34"/>
      <c r="Q300" s="261"/>
      <c r="R300" s="34"/>
      <c r="S300" s="34"/>
      <c r="T300" s="34"/>
      <c r="U300" s="252"/>
      <c r="V300" s="34"/>
      <c r="W300" s="34"/>
    </row>
    <row r="301" spans="1:83" s="253" customFormat="1" ht="15">
      <c r="F301" s="335"/>
      <c r="G301" s="335"/>
      <c r="H301" s="335"/>
      <c r="I301" s="335"/>
      <c r="J301" s="335"/>
      <c r="K301" s="335"/>
      <c r="L301" s="335"/>
      <c r="Q301" s="260"/>
      <c r="U301" s="254"/>
    </row>
    <row r="302" spans="1:83" s="257" customFormat="1" ht="15" customHeight="1">
      <c r="A302" s="84"/>
      <c r="B302" s="179" t="s">
        <v>403</v>
      </c>
      <c r="C302" s="1395"/>
      <c r="D302" s="241"/>
      <c r="E302" s="424"/>
      <c r="F302" s="1396"/>
      <c r="G302" s="1227">
        <v>0</v>
      </c>
      <c r="H302" s="1225"/>
      <c r="I302" s="242"/>
      <c r="J302" s="371" t="s">
        <v>496</v>
      </c>
      <c r="K302" s="148"/>
      <c r="L302" s="258"/>
      <c r="M302" s="204">
        <f>mergeValue(H302)</f>
        <v>0</v>
      </c>
      <c r="N302" s="194"/>
      <c r="O302" s="194"/>
      <c r="P302" s="194"/>
      <c r="Q302" s="194"/>
      <c r="R302" s="204" t="str">
        <f>K302&amp;"("&amp;L302&amp;")"</f>
        <v>()</v>
      </c>
      <c r="S302" s="179"/>
      <c r="T302" s="179"/>
      <c r="U302" s="240"/>
      <c r="V302" s="179"/>
      <c r="W302" s="179"/>
      <c r="X302" s="179"/>
      <c r="Y302" s="256"/>
      <c r="Z302" s="256"/>
      <c r="AA302" s="219"/>
      <c r="AB302" s="219"/>
      <c r="AC302" s="219"/>
      <c r="AD302" s="219"/>
      <c r="AE302" s="219"/>
      <c r="AF302" s="219"/>
      <c r="AG302" s="219"/>
      <c r="AH302" s="219"/>
      <c r="AI302" s="219"/>
      <c r="AJ302" s="219"/>
      <c r="AK302" s="219"/>
      <c r="AL302" s="219"/>
      <c r="AM302" s="219"/>
      <c r="AN302" s="219"/>
      <c r="AO302" s="219"/>
      <c r="AP302" s="219"/>
      <c r="AQ302" s="219"/>
      <c r="AR302" s="219"/>
      <c r="AS302" s="219"/>
      <c r="AT302" s="219"/>
      <c r="AU302" s="219"/>
      <c r="AV302" s="219"/>
      <c r="AW302" s="219"/>
      <c r="AX302" s="219"/>
      <c r="AY302" s="219"/>
      <c r="AZ302" s="219"/>
      <c r="BA302" s="219"/>
      <c r="BB302" s="219"/>
      <c r="BC302" s="219"/>
      <c r="BD302" s="219"/>
      <c r="BE302" s="219"/>
      <c r="BF302" s="219"/>
      <c r="BG302" s="219"/>
      <c r="BH302" s="219"/>
      <c r="BI302" s="219"/>
      <c r="BJ302" s="219"/>
      <c r="BK302" s="219"/>
      <c r="BL302" s="219"/>
      <c r="BM302" s="219"/>
      <c r="BN302" s="219"/>
      <c r="BO302" s="219"/>
      <c r="BP302" s="219"/>
      <c r="BQ302" s="219"/>
      <c r="BR302" s="219"/>
      <c r="BS302" s="219"/>
      <c r="BT302" s="219"/>
      <c r="BU302" s="219"/>
      <c r="BV302" s="256"/>
      <c r="BW302" s="256"/>
      <c r="BX302" s="256"/>
      <c r="BY302" s="256"/>
      <c r="BZ302" s="256"/>
      <c r="CA302" s="256"/>
      <c r="CB302" s="256"/>
      <c r="CC302" s="256"/>
      <c r="CD302" s="256"/>
      <c r="CE302" s="256"/>
    </row>
    <row r="303" spans="1:83" s="257" customFormat="1" ht="15" customHeight="1">
      <c r="A303" s="84"/>
      <c r="B303" s="84"/>
      <c r="C303" s="1395"/>
      <c r="D303" s="241"/>
      <c r="E303" s="424"/>
      <c r="F303" s="1396"/>
      <c r="G303" s="1227"/>
      <c r="H303" s="1225"/>
      <c r="I303" s="243"/>
      <c r="J303" s="243"/>
      <c r="K303" s="148" t="s">
        <v>4</v>
      </c>
      <c r="L303" s="258"/>
      <c r="M303" s="194"/>
      <c r="N303" s="194"/>
      <c r="O303" s="194"/>
      <c r="P303" s="194"/>
      <c r="Q303" s="204"/>
      <c r="R303" s="194"/>
      <c r="S303" s="179"/>
      <c r="T303" s="179"/>
      <c r="U303" s="240"/>
      <c r="V303" s="179"/>
      <c r="W303" s="179"/>
      <c r="X303" s="179"/>
      <c r="Y303" s="256"/>
      <c r="Z303" s="256"/>
      <c r="AA303" s="219"/>
      <c r="AB303" s="219"/>
      <c r="AC303" s="219"/>
      <c r="AD303" s="219"/>
      <c r="AE303" s="219"/>
      <c r="AF303" s="219"/>
      <c r="AG303" s="219"/>
      <c r="AH303" s="219"/>
      <c r="AI303" s="219"/>
      <c r="AJ303" s="219"/>
      <c r="AK303" s="219"/>
      <c r="AL303" s="219"/>
      <c r="AM303" s="219"/>
      <c r="AN303" s="219"/>
      <c r="AO303" s="219"/>
      <c r="AP303" s="219"/>
      <c r="AQ303" s="219"/>
      <c r="AR303" s="219"/>
      <c r="AS303" s="219"/>
      <c r="AT303" s="219"/>
      <c r="AU303" s="219"/>
      <c r="AV303" s="219"/>
      <c r="AW303" s="219"/>
      <c r="AX303" s="219"/>
      <c r="AY303" s="219"/>
      <c r="AZ303" s="219"/>
      <c r="BA303" s="219"/>
      <c r="BB303" s="219"/>
      <c r="BC303" s="219"/>
      <c r="BD303" s="219"/>
      <c r="BE303" s="219"/>
      <c r="BF303" s="219"/>
      <c r="BG303" s="219"/>
      <c r="BH303" s="219"/>
      <c r="BI303" s="219"/>
      <c r="BJ303" s="219"/>
      <c r="BK303" s="219"/>
      <c r="BL303" s="219"/>
      <c r="BM303" s="219"/>
      <c r="BN303" s="219"/>
      <c r="BO303" s="219"/>
      <c r="BP303" s="219"/>
      <c r="BQ303" s="219"/>
      <c r="BR303" s="219"/>
      <c r="BS303" s="219"/>
      <c r="BT303" s="219"/>
      <c r="BU303" s="219"/>
      <c r="BV303" s="256"/>
      <c r="BW303" s="256"/>
      <c r="BX303" s="256"/>
      <c r="BY303" s="256"/>
      <c r="BZ303" s="256"/>
      <c r="CA303" s="256"/>
      <c r="CB303" s="256"/>
      <c r="CC303" s="256"/>
      <c r="CD303" s="256"/>
      <c r="CE303" s="256"/>
    </row>
    <row r="304" spans="1:83" s="253" customFormat="1" ht="15">
      <c r="Q304" s="260"/>
      <c r="U304" s="254"/>
    </row>
    <row r="305" spans="1:83" s="253" customFormat="1" ht="15">
      <c r="A305" s="34" t="s">
        <v>405</v>
      </c>
      <c r="B305" s="34"/>
      <c r="C305" s="34"/>
      <c r="D305" s="34"/>
      <c r="E305" s="34"/>
      <c r="F305" s="34"/>
      <c r="G305" s="34"/>
      <c r="H305" s="34"/>
      <c r="I305" s="34"/>
      <c r="J305" s="34"/>
      <c r="K305" s="34"/>
      <c r="L305" s="34"/>
      <c r="M305" s="34"/>
      <c r="N305" s="34"/>
      <c r="O305" s="34"/>
      <c r="P305" s="34"/>
      <c r="Q305" s="261"/>
      <c r="R305" s="34"/>
      <c r="S305" s="34"/>
      <c r="T305" s="34"/>
      <c r="U305" s="252"/>
      <c r="V305" s="34"/>
      <c r="W305" s="34"/>
    </row>
    <row r="306" spans="1:83" s="253" customFormat="1" ht="15">
      <c r="Q306" s="260"/>
      <c r="U306" s="254"/>
    </row>
    <row r="307" spans="1:83" s="257" customFormat="1" ht="15" customHeight="1">
      <c r="A307" s="84"/>
      <c r="B307" s="179" t="s">
        <v>403</v>
      </c>
      <c r="C307" s="375"/>
      <c r="D307" s="253"/>
      <c r="E307" s="425"/>
      <c r="F307" s="253"/>
      <c r="G307" s="253"/>
      <c r="H307" s="253"/>
      <c r="I307" s="213"/>
      <c r="J307" s="181">
        <v>0</v>
      </c>
      <c r="K307" s="374"/>
      <c r="L307" s="239"/>
      <c r="M307" s="204">
        <f>mergeValue(H307)</f>
        <v>0</v>
      </c>
      <c r="N307" s="194"/>
      <c r="O307" s="194"/>
      <c r="P307" s="194"/>
      <c r="Q307" s="194"/>
      <c r="R307" s="204" t="str">
        <f>K307&amp;" ("&amp;L307&amp;")"</f>
        <v xml:space="preserve"> ()</v>
      </c>
      <c r="S307" s="179"/>
      <c r="T307" s="179"/>
      <c r="U307" s="240"/>
      <c r="V307" s="179"/>
      <c r="W307" s="179"/>
      <c r="X307" s="179"/>
      <c r="Y307" s="256"/>
      <c r="Z307" s="256"/>
      <c r="AA307" s="219"/>
      <c r="AB307" s="219"/>
      <c r="AC307" s="219"/>
      <c r="AD307" s="219"/>
      <c r="AE307" s="219"/>
      <c r="AF307" s="219"/>
      <c r="AG307" s="219"/>
      <c r="AH307" s="219"/>
      <c r="AI307" s="219"/>
      <c r="AJ307" s="219"/>
      <c r="AK307" s="219"/>
      <c r="AL307" s="219"/>
      <c r="AM307" s="219"/>
      <c r="AN307" s="219"/>
      <c r="AO307" s="219"/>
      <c r="AP307" s="219"/>
      <c r="AQ307" s="219"/>
      <c r="AR307" s="219"/>
      <c r="AS307" s="219"/>
      <c r="AT307" s="219"/>
      <c r="AU307" s="219"/>
      <c r="AV307" s="219"/>
      <c r="AW307" s="219"/>
      <c r="AX307" s="219"/>
      <c r="AY307" s="219"/>
      <c r="AZ307" s="219"/>
      <c r="BA307" s="219"/>
      <c r="BB307" s="219"/>
      <c r="BC307" s="219"/>
      <c r="BD307" s="219"/>
      <c r="BE307" s="219"/>
      <c r="BF307" s="219"/>
      <c r="BG307" s="219"/>
      <c r="BH307" s="219"/>
      <c r="BI307" s="219"/>
      <c r="BJ307" s="219"/>
      <c r="BK307" s="219"/>
      <c r="BL307" s="219"/>
      <c r="BM307" s="219"/>
      <c r="BN307" s="219"/>
      <c r="BO307" s="219"/>
      <c r="BP307" s="219"/>
      <c r="BQ307" s="219"/>
      <c r="BR307" s="219"/>
      <c r="BS307" s="219"/>
      <c r="BT307" s="219"/>
      <c r="BU307" s="219"/>
      <c r="BV307" s="256"/>
      <c r="BW307" s="256"/>
      <c r="BX307" s="256"/>
      <c r="BY307" s="256"/>
      <c r="BZ307" s="256"/>
      <c r="CA307" s="256"/>
      <c r="CB307" s="256"/>
      <c r="CC307" s="256"/>
      <c r="CD307" s="256"/>
      <c r="CE307" s="256"/>
    </row>
    <row r="309" spans="1:83" ht="11.25"/>
    <row r="310" spans="1:83" s="34" customFormat="1" ht="11.25">
      <c r="A310" s="34" t="s">
        <v>444</v>
      </c>
    </row>
    <row r="311" spans="1:83" ht="11.25"/>
    <row r="312" spans="1:83" s="35" customFormat="1" ht="20.100000000000001" customHeight="1">
      <c r="A312" s="91"/>
      <c r="B312" s="179"/>
      <c r="C312" s="81"/>
      <c r="D312" s="180"/>
      <c r="E312" s="280"/>
      <c r="F312" s="278"/>
      <c r="G312" s="281"/>
      <c r="I312" s="204"/>
      <c r="J312" s="204"/>
    </row>
    <row r="313" spans="1:83" ht="11.25"/>
    <row r="314" spans="1:83" ht="11.25"/>
    <row r="315" spans="1:83" s="34" customFormat="1" ht="11.25">
      <c r="A315" s="34" t="s">
        <v>450</v>
      </c>
    </row>
    <row r="316" spans="1:83" ht="11.25"/>
    <row r="317" spans="1:83" s="35" customFormat="1" ht="20.100000000000001" customHeight="1">
      <c r="A317" s="277"/>
      <c r="B317" s="179"/>
      <c r="C317" s="81"/>
      <c r="D317" s="180"/>
      <c r="E317" s="283"/>
      <c r="F317" s="282" t="s">
        <v>449</v>
      </c>
      <c r="G317" s="282" t="s">
        <v>449</v>
      </c>
      <c r="H317" s="294"/>
      <c r="I317" s="204"/>
      <c r="K317" s="204"/>
      <c r="L317" s="204"/>
    </row>
    <row r="318" spans="1:83" ht="11.25"/>
    <row r="319" spans="1:83" ht="11.25"/>
    <row r="320" spans="1:83" s="34" customFormat="1" ht="11.25">
      <c r="A320" s="34" t="s">
        <v>451</v>
      </c>
    </row>
    <row r="321" spans="1:12" ht="11.25"/>
    <row r="322" spans="1:12" s="35" customFormat="1" ht="20.100000000000001" customHeight="1">
      <c r="A322" s="277"/>
      <c r="B322" s="179"/>
      <c r="C322" s="81"/>
      <c r="D322" s="180"/>
      <c r="E322" s="283"/>
      <c r="F322" s="282" t="s">
        <v>449</v>
      </c>
      <c r="G322" s="388"/>
      <c r="H322" s="282" t="s">
        <v>449</v>
      </c>
      <c r="I322" s="204"/>
      <c r="K322" s="204"/>
      <c r="L322" s="204"/>
    </row>
    <row r="323" spans="1:12" ht="11.25"/>
    <row r="324" spans="1:12" ht="11.25"/>
    <row r="325" spans="1:12" s="34" customFormat="1" ht="11.25">
      <c r="A325" s="34" t="s">
        <v>452</v>
      </c>
    </row>
    <row r="326" spans="1:12" ht="11.25"/>
    <row r="327" spans="1:12" s="35" customFormat="1" ht="20.100000000000001" customHeight="1">
      <c r="A327" s="277"/>
      <c r="B327" s="179"/>
      <c r="C327" s="81"/>
      <c r="D327" s="180"/>
      <c r="E327" s="284">
        <f>E326</f>
        <v>0</v>
      </c>
      <c r="F327" s="282" t="s">
        <v>449</v>
      </c>
      <c r="G327" s="388"/>
      <c r="H327" s="282" t="s">
        <v>449</v>
      </c>
      <c r="I327" s="204"/>
      <c r="K327" s="204"/>
      <c r="L327" s="204"/>
    </row>
    <row r="328" spans="1:12" s="35" customFormat="1" ht="14.25">
      <c r="A328" s="277"/>
      <c r="B328" s="179"/>
      <c r="C328" s="81"/>
      <c r="D328" s="95"/>
      <c r="E328" s="285"/>
      <c r="F328" s="286"/>
      <c r="G328"/>
      <c r="H328" s="286"/>
      <c r="I328" s="204"/>
      <c r="K328" s="204"/>
      <c r="L328" s="204"/>
    </row>
    <row r="330" spans="1:12" s="34" customFormat="1" ht="11.25">
      <c r="A330" s="34" t="s">
        <v>453</v>
      </c>
    </row>
    <row r="331" spans="1:12" ht="11.25"/>
    <row r="332" spans="1:12" s="35" customFormat="1" ht="20.100000000000001" customHeight="1">
      <c r="A332" s="277"/>
      <c r="B332" s="179"/>
      <c r="C332" s="81"/>
      <c r="D332" s="180"/>
      <c r="E332" s="284">
        <f>E331</f>
        <v>0</v>
      </c>
      <c r="F332" s="282" t="s">
        <v>449</v>
      </c>
      <c r="G332" s="287"/>
      <c r="H332" s="282" t="s">
        <v>449</v>
      </c>
      <c r="I332" s="204"/>
      <c r="K332" s="204"/>
      <c r="L332" s="204"/>
    </row>
    <row r="335" spans="1:12" s="34" customFormat="1" ht="17.100000000000001" customHeight="1">
      <c r="A335" s="34" t="s">
        <v>484</v>
      </c>
    </row>
    <row r="337" spans="1:83" s="182" customFormat="1" ht="409.5">
      <c r="A337" s="1279">
        <v>1</v>
      </c>
      <c r="B337" s="206"/>
      <c r="C337" s="206"/>
      <c r="D337" s="206"/>
      <c r="F337" s="313" t="str">
        <f>"2." &amp;mergeValue(A337)</f>
        <v>2.1</v>
      </c>
      <c r="G337" s="389" t="s">
        <v>473</v>
      </c>
      <c r="H337" s="297"/>
      <c r="I337" s="188" t="s">
        <v>568</v>
      </c>
      <c r="J337" s="312"/>
      <c r="K337" s="206"/>
      <c r="L337" s="206"/>
      <c r="M337" s="206"/>
      <c r="N337" s="206"/>
      <c r="O337" s="206"/>
      <c r="P337" s="206"/>
      <c r="Q337" s="206"/>
      <c r="R337" s="206"/>
      <c r="S337" s="206"/>
      <c r="T337" s="206"/>
    </row>
    <row r="338" spans="1:83" s="182" customFormat="1" ht="90">
      <c r="A338" s="1279"/>
      <c r="B338" s="206"/>
      <c r="C338" s="206"/>
      <c r="D338" s="206"/>
      <c r="F338" s="313" t="str">
        <f>"3." &amp;mergeValue(A338)</f>
        <v>3.1</v>
      </c>
      <c r="G338" s="389" t="s">
        <v>474</v>
      </c>
      <c r="H338" s="297"/>
      <c r="I338" s="188" t="s">
        <v>566</v>
      </c>
      <c r="J338" s="312"/>
      <c r="K338" s="206"/>
      <c r="L338" s="206"/>
      <c r="M338" s="206"/>
      <c r="N338" s="206"/>
      <c r="O338" s="206"/>
      <c r="P338" s="206"/>
      <c r="Q338" s="206"/>
      <c r="R338" s="206"/>
      <c r="S338" s="206"/>
      <c r="T338" s="206"/>
    </row>
    <row r="339" spans="1:83" s="182" customFormat="1" ht="45">
      <c r="A339" s="1279"/>
      <c r="B339" s="206"/>
      <c r="C339" s="206"/>
      <c r="D339" s="206"/>
      <c r="F339" s="313" t="str">
        <f>"4."&amp;mergeValue(A339)</f>
        <v>4.1</v>
      </c>
      <c r="G339" s="389" t="s">
        <v>475</v>
      </c>
      <c r="H339" s="298" t="s">
        <v>449</v>
      </c>
      <c r="I339" s="188"/>
      <c r="J339" s="312"/>
      <c r="K339" s="206"/>
      <c r="L339" s="206"/>
      <c r="M339" s="206"/>
      <c r="N339" s="206"/>
      <c r="O339" s="206"/>
      <c r="P339" s="206"/>
      <c r="Q339" s="206"/>
      <c r="R339" s="206"/>
      <c r="S339" s="206"/>
      <c r="T339" s="206"/>
    </row>
    <row r="340" spans="1:83" s="182" customFormat="1" ht="101.25">
      <c r="A340" s="1279"/>
      <c r="B340" s="1279">
        <v>1</v>
      </c>
      <c r="C340" s="319"/>
      <c r="D340" s="319"/>
      <c r="F340" s="313" t="str">
        <f>"4."&amp;mergeValue(A340) &amp;"."&amp;mergeValue(B340)</f>
        <v>4.1.1</v>
      </c>
      <c r="G340" s="304" t="s">
        <v>570</v>
      </c>
      <c r="H340" s="297" t="str">
        <f>IF(region_name="","",region_name)</f>
        <v>Костромская область</v>
      </c>
      <c r="I340" s="188" t="s">
        <v>478</v>
      </c>
      <c r="J340" s="312"/>
      <c r="K340" s="206"/>
      <c r="L340" s="206"/>
      <c r="M340" s="206"/>
      <c r="N340" s="206"/>
      <c r="O340" s="206"/>
      <c r="P340" s="206"/>
      <c r="Q340" s="206"/>
      <c r="R340" s="206"/>
      <c r="S340" s="206"/>
      <c r="T340" s="206"/>
    </row>
    <row r="341" spans="1:83" s="182" customFormat="1" ht="191.25">
      <c r="A341" s="1279"/>
      <c r="B341" s="1279"/>
      <c r="C341" s="1279">
        <v>1</v>
      </c>
      <c r="D341" s="319"/>
      <c r="F341" s="313" t="str">
        <f>"4."&amp;mergeValue(A341) &amp;"."&amp;mergeValue(B341)&amp;"."&amp;mergeValue(C341)</f>
        <v>4.1.1.1</v>
      </c>
      <c r="G341" s="318" t="s">
        <v>476</v>
      </c>
      <c r="H341" s="297"/>
      <c r="I341" s="188" t="s">
        <v>479</v>
      </c>
      <c r="J341" s="312"/>
      <c r="K341" s="206"/>
      <c r="L341" s="206"/>
      <c r="M341" s="206"/>
      <c r="N341" s="206"/>
      <c r="O341" s="206"/>
      <c r="P341" s="206"/>
      <c r="Q341" s="206"/>
      <c r="R341" s="206"/>
      <c r="S341" s="206"/>
      <c r="T341" s="206"/>
    </row>
    <row r="342" spans="1:83" s="182" customFormat="1" ht="33.75" customHeight="1">
      <c r="A342" s="1279"/>
      <c r="B342" s="1279"/>
      <c r="C342" s="1279"/>
      <c r="D342" s="319">
        <v>1</v>
      </c>
      <c r="F342" s="313" t="str">
        <f>"4."&amp;mergeValue(A342) &amp;"."&amp;mergeValue(B342)&amp;"."&amp;mergeValue(C342)&amp;"."&amp;mergeValue(D342)</f>
        <v>4.1.1.1.1</v>
      </c>
      <c r="G342" s="392" t="s">
        <v>477</v>
      </c>
      <c r="H342" s="297"/>
      <c r="I342" s="1280" t="s">
        <v>569</v>
      </c>
      <c r="J342" s="312"/>
      <c r="K342" s="206"/>
      <c r="L342" s="206"/>
      <c r="M342" s="206"/>
      <c r="N342" s="206"/>
      <c r="O342" s="206"/>
      <c r="P342" s="206"/>
      <c r="Q342" s="206"/>
      <c r="R342" s="206"/>
      <c r="S342" s="206"/>
      <c r="T342" s="206"/>
    </row>
    <row r="343" spans="1:83" s="182" customFormat="1" ht="18.75">
      <c r="A343" s="1279"/>
      <c r="B343" s="1279"/>
      <c r="C343" s="1279"/>
      <c r="D343" s="319"/>
      <c r="F343" s="396"/>
      <c r="G343" s="397" t="s">
        <v>4</v>
      </c>
      <c r="H343" s="398"/>
      <c r="I343" s="1280"/>
      <c r="J343" s="312"/>
      <c r="K343" s="206"/>
      <c r="L343" s="206"/>
      <c r="M343" s="206"/>
      <c r="N343" s="206"/>
      <c r="O343" s="206"/>
      <c r="P343" s="206"/>
      <c r="Q343" s="206"/>
      <c r="R343" s="206"/>
      <c r="S343" s="206"/>
      <c r="T343" s="206"/>
    </row>
    <row r="344" spans="1:83" s="182" customFormat="1" ht="18.75">
      <c r="A344" s="1279"/>
      <c r="B344" s="1279"/>
      <c r="C344" s="319"/>
      <c r="D344" s="319"/>
      <c r="F344" s="315"/>
      <c r="G344" s="142" t="s">
        <v>401</v>
      </c>
      <c r="H344" s="316"/>
      <c r="I344" s="317"/>
      <c r="J344" s="312"/>
      <c r="K344" s="206"/>
      <c r="L344" s="206"/>
      <c r="M344" s="206"/>
      <c r="N344" s="206"/>
      <c r="O344" s="206"/>
      <c r="P344" s="206"/>
      <c r="Q344" s="206"/>
      <c r="R344" s="206"/>
      <c r="S344" s="206"/>
      <c r="T344" s="206"/>
    </row>
    <row r="345" spans="1:83" s="182" customFormat="1" ht="18.75">
      <c r="A345" s="1279"/>
      <c r="B345" s="206"/>
      <c r="C345" s="206"/>
      <c r="D345" s="206"/>
      <c r="F345" s="315"/>
      <c r="G345" s="148" t="s">
        <v>483</v>
      </c>
      <c r="H345" s="316"/>
      <c r="I345" s="317"/>
      <c r="J345" s="312"/>
      <c r="K345" s="206"/>
      <c r="L345" s="206"/>
      <c r="M345" s="206"/>
      <c r="N345" s="206"/>
      <c r="O345" s="206"/>
      <c r="P345" s="206"/>
      <c r="Q345" s="206"/>
      <c r="R345" s="206"/>
      <c r="S345" s="206"/>
      <c r="T345" s="206"/>
    </row>
    <row r="346" spans="1:83" s="182" customFormat="1" ht="18.75">
      <c r="A346" s="206"/>
      <c r="B346" s="206"/>
      <c r="C346" s="206"/>
      <c r="D346" s="206"/>
      <c r="F346" s="315"/>
      <c r="G346" s="158" t="s">
        <v>482</v>
      </c>
      <c r="H346" s="316"/>
      <c r="I346" s="317"/>
      <c r="J346" s="312"/>
      <c r="K346" s="206"/>
      <c r="L346" s="206"/>
      <c r="M346" s="206"/>
      <c r="N346" s="206"/>
      <c r="O346" s="206"/>
      <c r="P346" s="206"/>
      <c r="Q346" s="206"/>
      <c r="R346" s="206"/>
      <c r="S346" s="206"/>
      <c r="T346" s="206"/>
    </row>
    <row r="349" spans="1:83" s="1071" customFormat="1" ht="17.100000000000001" customHeight="1">
      <c r="A349" s="1073" t="s">
        <v>701</v>
      </c>
      <c r="B349" s="1073"/>
      <c r="C349" s="1073"/>
      <c r="D349" s="1073"/>
      <c r="E349" s="1073"/>
      <c r="F349" s="1073"/>
      <c r="G349" s="1073"/>
      <c r="H349" s="1073"/>
      <c r="I349" s="1073"/>
      <c r="J349" s="1073"/>
      <c r="K349" s="1073"/>
      <c r="L349" s="1073"/>
      <c r="M349" s="1073"/>
      <c r="N349" s="1073"/>
      <c r="O349" s="1073"/>
      <c r="P349" s="1073"/>
      <c r="Q349" s="1073"/>
      <c r="R349" s="1073"/>
      <c r="S349" s="1073"/>
      <c r="T349" s="1073"/>
      <c r="U349" s="1073"/>
      <c r="V349" s="1073"/>
      <c r="W349" s="1073"/>
      <c r="X349" s="1073"/>
      <c r="Y349" s="1073"/>
      <c r="Z349" s="1073"/>
      <c r="AA349" s="1073"/>
      <c r="AB349" s="1073"/>
      <c r="AC349" s="1073"/>
      <c r="AD349" s="1073"/>
      <c r="AE349" s="1073"/>
      <c r="AF349" s="1073"/>
      <c r="AG349" s="1073"/>
      <c r="AH349" s="1073"/>
      <c r="AI349" s="1073"/>
      <c r="AJ349" s="1073"/>
      <c r="AK349" s="1073"/>
      <c r="AL349" s="1073"/>
      <c r="AM349" s="1073"/>
      <c r="AN349" s="1073"/>
      <c r="AO349" s="1073"/>
      <c r="AP349" s="1073"/>
      <c r="AQ349" s="1073"/>
      <c r="AR349" s="1073"/>
      <c r="AS349" s="1073"/>
      <c r="AT349" s="1073"/>
      <c r="AU349" s="1073"/>
      <c r="AV349" s="1073"/>
      <c r="AW349" s="1073"/>
      <c r="AX349" s="1073"/>
      <c r="AY349" s="1073"/>
      <c r="AZ349" s="1073"/>
      <c r="BA349" s="1073"/>
      <c r="BB349" s="1073"/>
      <c r="BC349" s="1073"/>
      <c r="BD349" s="1073"/>
      <c r="BE349" s="1073"/>
      <c r="BF349" s="1073"/>
      <c r="BG349" s="1073"/>
      <c r="BH349" s="1073"/>
      <c r="BI349" s="1073"/>
      <c r="BJ349" s="1073"/>
      <c r="BK349" s="1073"/>
      <c r="BL349" s="1073"/>
      <c r="BM349" s="1073"/>
      <c r="BN349" s="1073"/>
      <c r="BO349" s="1073"/>
      <c r="BP349" s="1073"/>
      <c r="BQ349" s="1073"/>
      <c r="BR349" s="1073"/>
      <c r="BS349" s="1073"/>
      <c r="BT349" s="1073"/>
      <c r="BU349" s="1073"/>
      <c r="BV349" s="1073"/>
      <c r="BW349" s="1073"/>
      <c r="BX349" s="1073"/>
      <c r="BY349" s="1073"/>
      <c r="BZ349" s="1073"/>
      <c r="CA349" s="1073"/>
      <c r="CB349" s="1073"/>
      <c r="CC349" s="1073"/>
      <c r="CD349" s="1073"/>
      <c r="CE349" s="1073"/>
    </row>
    <row r="350" spans="1:83" s="1071" customFormat="1" ht="17.100000000000001" customHeight="1"/>
    <row r="351" spans="1:83" s="1071" customFormat="1" ht="17.100000000000001" customHeight="1">
      <c r="A351" s="1083"/>
      <c r="B351" s="1094"/>
      <c r="C351" s="1080"/>
      <c r="D351" s="1095"/>
      <c r="E351" s="1106"/>
      <c r="F351" s="1130"/>
      <c r="G351" s="1110"/>
      <c r="H351" s="1107"/>
      <c r="I351" s="1100"/>
      <c r="J351" s="1100"/>
      <c r="K351" s="1074"/>
      <c r="L351" s="1074"/>
      <c r="M351" s="1074"/>
      <c r="N351" s="1074"/>
      <c r="O351" s="1074"/>
      <c r="P351" s="1074"/>
      <c r="Q351" s="1074"/>
      <c r="R351" s="1074"/>
      <c r="S351" s="1074"/>
      <c r="T351" s="1074"/>
      <c r="U351" s="1074"/>
      <c r="V351" s="1074"/>
      <c r="W351" s="1074"/>
      <c r="X351" s="1074"/>
      <c r="Y351" s="1074"/>
      <c r="Z351" s="1074"/>
      <c r="AA351" s="1074"/>
      <c r="AB351" s="1074"/>
      <c r="AC351" s="1074"/>
      <c r="AD351" s="1074"/>
      <c r="AE351" s="1074"/>
      <c r="AF351" s="1074"/>
      <c r="AG351" s="1074"/>
      <c r="AH351" s="1074"/>
      <c r="AI351" s="1074"/>
      <c r="AJ351" s="1074"/>
      <c r="AK351" s="1074"/>
      <c r="AL351" s="1074"/>
      <c r="AM351" s="1074"/>
      <c r="AN351" s="1074"/>
      <c r="AO351" s="1074"/>
      <c r="AP351" s="1074"/>
      <c r="AQ351" s="1074"/>
      <c r="AR351" s="1074"/>
      <c r="AS351" s="1074"/>
      <c r="AT351" s="1074"/>
      <c r="AU351" s="1074"/>
      <c r="AV351" s="1074"/>
      <c r="AW351" s="1074"/>
      <c r="AX351" s="1074"/>
      <c r="AY351" s="1074"/>
      <c r="AZ351" s="1074"/>
      <c r="BA351" s="1074"/>
      <c r="BB351" s="1074"/>
      <c r="BC351" s="1074"/>
      <c r="BD351" s="1074"/>
      <c r="BE351" s="1074"/>
      <c r="BF351" s="1074"/>
      <c r="BG351" s="1074"/>
      <c r="BH351" s="1074"/>
      <c r="BI351" s="1074"/>
      <c r="BJ351" s="1074"/>
      <c r="BK351" s="1074"/>
      <c r="BL351" s="1074"/>
      <c r="BM351" s="1074"/>
      <c r="BN351" s="1074"/>
      <c r="BO351" s="1074"/>
      <c r="BP351" s="1074"/>
      <c r="BQ351" s="1074"/>
      <c r="BR351" s="1074"/>
      <c r="BS351" s="1074"/>
      <c r="BT351" s="1074"/>
      <c r="BU351" s="1074"/>
      <c r="BV351" s="1074"/>
      <c r="BW351" s="1074"/>
      <c r="BX351" s="1074"/>
      <c r="BY351" s="1074"/>
      <c r="BZ351" s="1074"/>
      <c r="CA351" s="1074"/>
      <c r="CB351" s="1074"/>
      <c r="CC351" s="1074"/>
      <c r="CD351" s="1074"/>
      <c r="CE351" s="1074"/>
    </row>
    <row r="352" spans="1:83" s="1071" customFormat="1" ht="17.100000000000001" customHeight="1"/>
    <row r="353" spans="1:83" s="1071" customFormat="1" ht="17.100000000000001" customHeight="1"/>
    <row r="354" spans="1:83" s="1071" customFormat="1" ht="17.100000000000001" customHeight="1">
      <c r="A354" s="1073" t="s">
        <v>702</v>
      </c>
      <c r="B354" s="1073"/>
      <c r="C354" s="1073"/>
      <c r="D354" s="1073"/>
      <c r="E354" s="1073"/>
      <c r="F354" s="1073"/>
      <c r="G354" s="1073"/>
      <c r="H354" s="1073"/>
      <c r="I354" s="1073"/>
      <c r="J354" s="1073"/>
      <c r="K354" s="1073"/>
      <c r="L354" s="1073"/>
      <c r="M354" s="1073"/>
      <c r="N354" s="1073"/>
      <c r="O354" s="1073"/>
      <c r="P354" s="1073"/>
      <c r="Q354" s="1073"/>
      <c r="R354" s="1073"/>
      <c r="S354" s="1073"/>
      <c r="T354" s="1073"/>
      <c r="U354" s="1073"/>
      <c r="V354" s="1073"/>
      <c r="W354" s="1073"/>
      <c r="X354" s="1073"/>
      <c r="Y354" s="1073"/>
      <c r="Z354" s="1073"/>
      <c r="AA354" s="1073"/>
      <c r="AB354" s="1073"/>
      <c r="AC354" s="1073"/>
      <c r="AD354" s="1073"/>
      <c r="AE354" s="1073"/>
      <c r="AF354" s="1073"/>
      <c r="AG354" s="1073"/>
      <c r="AH354" s="1073"/>
      <c r="AI354" s="1073"/>
      <c r="AJ354" s="1073"/>
      <c r="AK354" s="1073"/>
      <c r="AL354" s="1073"/>
      <c r="AM354" s="1073"/>
      <c r="AN354" s="1073"/>
      <c r="AO354" s="1073"/>
      <c r="AP354" s="1073"/>
      <c r="AQ354" s="1073"/>
      <c r="AR354" s="1073"/>
      <c r="AS354" s="1073"/>
      <c r="AT354" s="1073"/>
      <c r="AU354" s="1073"/>
      <c r="AV354" s="1073"/>
      <c r="AW354" s="1073"/>
      <c r="AX354" s="1073"/>
      <c r="AY354" s="1073"/>
      <c r="AZ354" s="1073"/>
      <c r="BA354" s="1073"/>
      <c r="BB354" s="1073"/>
      <c r="BC354" s="1073"/>
      <c r="BD354" s="1073"/>
      <c r="BE354" s="1073"/>
      <c r="BF354" s="1073"/>
      <c r="BG354" s="1073"/>
      <c r="BH354" s="1073"/>
      <c r="BI354" s="1073"/>
      <c r="BJ354" s="1073"/>
      <c r="BK354" s="1073"/>
      <c r="BL354" s="1073"/>
      <c r="BM354" s="1073"/>
      <c r="BN354" s="1073"/>
      <c r="BO354" s="1073"/>
      <c r="BP354" s="1073"/>
      <c r="BQ354" s="1073"/>
      <c r="BR354" s="1073"/>
      <c r="BS354" s="1073"/>
      <c r="BT354" s="1073"/>
      <c r="BU354" s="1073"/>
      <c r="BV354" s="1073"/>
      <c r="BW354" s="1073"/>
      <c r="BX354" s="1073"/>
      <c r="BY354" s="1073"/>
      <c r="BZ354" s="1073"/>
      <c r="CA354" s="1073"/>
      <c r="CB354" s="1073"/>
      <c r="CC354" s="1073"/>
      <c r="CD354" s="1073"/>
      <c r="CE354" s="1073"/>
    </row>
    <row r="355" spans="1:83" s="1071" customFormat="1" ht="17.100000000000001" customHeight="1"/>
    <row r="356" spans="1:83" s="1071" customFormat="1" ht="17.100000000000001" customHeight="1">
      <c r="A356" s="1105"/>
      <c r="B356" s="1094"/>
      <c r="C356" s="1080"/>
      <c r="D356" s="1366"/>
      <c r="E356" s="1367"/>
      <c r="F356" s="1368"/>
      <c r="G356" s="1108"/>
      <c r="H356" s="1167"/>
      <c r="I356" s="1165"/>
      <c r="J356" s="1130"/>
      <c r="K356" s="1108" t="s">
        <v>449</v>
      </c>
      <c r="L356" s="1280" t="s">
        <v>703</v>
      </c>
      <c r="M356" s="1155"/>
      <c r="N356" s="1100"/>
      <c r="O356" s="1100"/>
      <c r="P356" s="1074"/>
      <c r="Q356" s="1074"/>
      <c r="R356" s="1074"/>
      <c r="S356" s="1074"/>
      <c r="T356" s="1074"/>
      <c r="U356" s="1074"/>
      <c r="V356" s="1074"/>
      <c r="W356" s="1074"/>
      <c r="X356" s="1074"/>
      <c r="Y356" s="1074"/>
      <c r="Z356" s="1074"/>
      <c r="AA356" s="1074"/>
      <c r="AB356" s="1074"/>
      <c r="AC356" s="1074"/>
      <c r="AD356" s="1074"/>
      <c r="AE356" s="1074"/>
      <c r="AF356" s="1074"/>
      <c r="AG356" s="1074"/>
      <c r="AH356" s="1074"/>
      <c r="AI356" s="1074"/>
      <c r="AJ356" s="1074"/>
      <c r="AK356" s="1074"/>
      <c r="AL356" s="1074"/>
      <c r="AM356" s="1074"/>
      <c r="AN356" s="1074"/>
      <c r="AO356" s="1074"/>
      <c r="AP356" s="1074"/>
      <c r="AQ356" s="1074"/>
      <c r="AR356" s="1074"/>
      <c r="AS356" s="1074"/>
      <c r="AT356" s="1074"/>
      <c r="AU356" s="1074"/>
      <c r="AV356" s="1074"/>
      <c r="AW356" s="1074"/>
      <c r="AX356" s="1074"/>
      <c r="AY356" s="1074"/>
      <c r="AZ356" s="1074"/>
      <c r="BA356" s="1074"/>
      <c r="BB356" s="1074"/>
      <c r="BC356" s="1074"/>
      <c r="BD356" s="1074"/>
      <c r="BE356" s="1074"/>
      <c r="BF356" s="1074"/>
      <c r="BG356" s="1074"/>
      <c r="BH356" s="1074"/>
      <c r="BI356" s="1074"/>
      <c r="BJ356" s="1074"/>
      <c r="BK356" s="1074"/>
      <c r="BL356" s="1074"/>
      <c r="BM356" s="1074"/>
      <c r="BN356" s="1074"/>
      <c r="BO356" s="1074"/>
      <c r="BP356" s="1074"/>
      <c r="BQ356" s="1074"/>
      <c r="BR356" s="1074"/>
      <c r="BS356" s="1074"/>
      <c r="BT356" s="1074"/>
      <c r="BU356" s="1074"/>
      <c r="BV356" s="1074"/>
      <c r="BW356" s="1074"/>
      <c r="BX356" s="1074"/>
      <c r="BY356" s="1074"/>
      <c r="BZ356" s="1074"/>
      <c r="CA356" s="1074"/>
      <c r="CB356" s="1074"/>
      <c r="CC356" s="1074"/>
      <c r="CD356" s="1074"/>
      <c r="CE356" s="1074"/>
    </row>
    <row r="357" spans="1:83" s="1071" customFormat="1" ht="17.100000000000001" customHeight="1">
      <c r="A357" s="1105"/>
      <c r="B357" s="1094"/>
      <c r="C357" s="1080"/>
      <c r="D357" s="1366"/>
      <c r="E357" s="1367"/>
      <c r="F357" s="1368"/>
      <c r="G357" s="1086"/>
      <c r="H357" s="1152" t="s">
        <v>274</v>
      </c>
      <c r="I357" s="1147"/>
      <c r="J357" s="1147"/>
      <c r="K357" s="1145"/>
      <c r="L357" s="1280"/>
      <c r="M357" s="1155"/>
      <c r="N357" s="1100"/>
      <c r="O357" s="1100"/>
      <c r="P357" s="1074"/>
      <c r="Q357" s="1074"/>
      <c r="R357" s="1074"/>
      <c r="S357" s="1074"/>
      <c r="T357" s="1074"/>
      <c r="U357" s="1074"/>
      <c r="V357" s="1074"/>
      <c r="W357" s="1074"/>
      <c r="X357" s="1074"/>
      <c r="Y357" s="1074"/>
      <c r="Z357" s="1074"/>
      <c r="AA357" s="1074"/>
      <c r="AB357" s="1074"/>
      <c r="AC357" s="1074"/>
      <c r="AD357" s="1074"/>
      <c r="AE357" s="1074"/>
      <c r="AF357" s="1074"/>
      <c r="AG357" s="1074"/>
      <c r="AH357" s="1074"/>
      <c r="AI357" s="1074"/>
      <c r="AJ357" s="1074"/>
      <c r="AK357" s="1074"/>
      <c r="AL357" s="1074"/>
      <c r="AM357" s="1074"/>
      <c r="AN357" s="1074"/>
      <c r="AO357" s="1074"/>
      <c r="AP357" s="1074"/>
      <c r="AQ357" s="1074"/>
      <c r="AR357" s="1074"/>
      <c r="AS357" s="1074"/>
      <c r="AT357" s="1074"/>
      <c r="AU357" s="1074"/>
      <c r="AV357" s="1074"/>
      <c r="AW357" s="1074"/>
      <c r="AX357" s="1074"/>
      <c r="AY357" s="1074"/>
      <c r="AZ357" s="1074"/>
      <c r="BA357" s="1074"/>
      <c r="BB357" s="1074"/>
      <c r="BC357" s="1074"/>
      <c r="BD357" s="1074"/>
      <c r="BE357" s="1074"/>
      <c r="BF357" s="1074"/>
      <c r="BG357" s="1074"/>
      <c r="BH357" s="1074"/>
      <c r="BI357" s="1074"/>
      <c r="BJ357" s="1074"/>
      <c r="BK357" s="1074"/>
      <c r="BL357" s="1074"/>
      <c r="BM357" s="1074"/>
      <c r="BN357" s="1074"/>
      <c r="BO357" s="1074"/>
      <c r="BP357" s="1074"/>
      <c r="BQ357" s="1074"/>
      <c r="BR357" s="1074"/>
      <c r="BS357" s="1074"/>
      <c r="BT357" s="1074"/>
      <c r="BU357" s="1074"/>
      <c r="BV357" s="1074"/>
      <c r="BW357" s="1074"/>
      <c r="BX357" s="1074"/>
      <c r="BY357" s="1074"/>
      <c r="BZ357" s="1074"/>
      <c r="CA357" s="1074"/>
      <c r="CB357" s="1074"/>
      <c r="CC357" s="1074"/>
      <c r="CD357" s="1074"/>
      <c r="CE357" s="1074"/>
    </row>
    <row r="358" spans="1:83" s="1071" customFormat="1" ht="17.100000000000001" customHeight="1"/>
    <row r="359" spans="1:83" s="1071" customFormat="1" ht="17.100000000000001" customHeight="1"/>
    <row r="360" spans="1:83" s="1071" customFormat="1" ht="17.100000000000001" customHeight="1">
      <c r="A360" s="1073" t="s">
        <v>704</v>
      </c>
      <c r="B360" s="1073"/>
      <c r="C360" s="1073"/>
      <c r="D360" s="1073"/>
      <c r="E360" s="1073"/>
      <c r="F360" s="1073"/>
      <c r="G360" s="1073"/>
      <c r="H360" s="1073"/>
      <c r="I360" s="1073"/>
      <c r="J360" s="1073"/>
      <c r="K360" s="1073"/>
      <c r="L360" s="1073"/>
      <c r="M360" s="1073"/>
      <c r="N360" s="1073"/>
      <c r="O360" s="1073"/>
    </row>
    <row r="361" spans="1:83" s="1071" customFormat="1" ht="17.100000000000001" customHeight="1"/>
    <row r="362" spans="1:83" s="1071" customFormat="1" ht="17.100000000000001" customHeight="1">
      <c r="A362" s="1105"/>
      <c r="B362" s="1094"/>
      <c r="C362" s="1080"/>
      <c r="D362" s="1366"/>
      <c r="E362" s="1367"/>
      <c r="F362" s="1368"/>
      <c r="G362" s="1108"/>
      <c r="H362" s="1167"/>
      <c r="I362" s="1165"/>
      <c r="J362" s="1171"/>
      <c r="K362" s="1108" t="s">
        <v>449</v>
      </c>
      <c r="L362" s="1280" t="s">
        <v>703</v>
      </c>
      <c r="M362" s="1155"/>
      <c r="N362" s="1100"/>
      <c r="O362" s="1100"/>
    </row>
    <row r="363" spans="1:83" s="1071" customFormat="1" ht="17.100000000000001" customHeight="1">
      <c r="A363" s="1105"/>
      <c r="B363" s="1094"/>
      <c r="C363" s="1080"/>
      <c r="D363" s="1366"/>
      <c r="E363" s="1367"/>
      <c r="F363" s="1368"/>
      <c r="G363" s="1086"/>
      <c r="H363" s="1152" t="s">
        <v>274</v>
      </c>
      <c r="I363" s="1147"/>
      <c r="J363" s="1147"/>
      <c r="K363" s="1145"/>
      <c r="L363" s="1280"/>
      <c r="M363" s="1155"/>
      <c r="N363" s="1100"/>
      <c r="O363" s="1100"/>
    </row>
    <row r="364" spans="1:83" s="1071" customFormat="1" ht="17.100000000000001" customHeight="1"/>
    <row r="365" spans="1:83" s="1071" customFormat="1" ht="17.100000000000001" customHeight="1"/>
    <row r="366" spans="1:83" s="1071" customFormat="1" ht="17.100000000000001" customHeight="1">
      <c r="A366" s="1073" t="s">
        <v>705</v>
      </c>
      <c r="B366" s="1073"/>
      <c r="C366" s="1073"/>
      <c r="D366" s="1073"/>
      <c r="E366" s="1073"/>
      <c r="F366" s="1073"/>
      <c r="G366" s="1073"/>
      <c r="H366" s="1073"/>
      <c r="I366" s="1073"/>
      <c r="J366" s="1073"/>
      <c r="K366" s="1073"/>
      <c r="L366" s="1073"/>
      <c r="M366" s="1073"/>
      <c r="N366" s="1073"/>
      <c r="O366" s="1073"/>
    </row>
    <row r="367" spans="1:83" s="1071" customFormat="1" ht="17.100000000000001" customHeight="1"/>
    <row r="368" spans="1:83" s="1071" customFormat="1" ht="17.100000000000001" customHeight="1">
      <c r="A368" s="1105"/>
      <c r="B368" s="1094"/>
      <c r="C368" s="1080"/>
      <c r="D368" s="1095"/>
      <c r="E368" s="1160"/>
      <c r="F368" s="1161"/>
      <c r="G368" s="1108"/>
      <c r="H368" s="1167"/>
      <c r="I368" s="1165"/>
      <c r="J368" s="1130"/>
      <c r="K368" s="1108" t="s">
        <v>449</v>
      </c>
      <c r="L368" s="1131"/>
      <c r="M368" s="1155"/>
      <c r="N368" s="1100"/>
      <c r="O368" s="1100"/>
    </row>
    <row r="369" spans="1:15" s="1071" customFormat="1" ht="17.100000000000001" customHeight="1"/>
    <row r="370" spans="1:15" s="1071" customFormat="1" ht="17.100000000000001" customHeight="1"/>
    <row r="371" spans="1:15" s="1071" customFormat="1" ht="17.100000000000001" customHeight="1">
      <c r="A371" s="1073" t="s">
        <v>706</v>
      </c>
      <c r="B371" s="1073"/>
      <c r="C371" s="1073"/>
      <c r="D371" s="1073"/>
      <c r="E371" s="1073"/>
      <c r="F371" s="1073"/>
      <c r="G371" s="1073"/>
      <c r="H371" s="1073"/>
      <c r="I371" s="1073"/>
      <c r="J371" s="1073"/>
      <c r="K371" s="1073"/>
      <c r="L371" s="1073"/>
      <c r="M371" s="1073"/>
      <c r="N371" s="1073"/>
      <c r="O371" s="1073"/>
    </row>
    <row r="372" spans="1:15" s="1071" customFormat="1" ht="17.100000000000001" customHeight="1"/>
    <row r="373" spans="1:15" s="1071" customFormat="1" ht="17.100000000000001" customHeight="1">
      <c r="A373" s="1105"/>
      <c r="B373" s="1094"/>
      <c r="C373" s="1080"/>
      <c r="D373" s="1095"/>
      <c r="E373" s="1160"/>
      <c r="F373" s="1161"/>
      <c r="G373" s="1108"/>
      <c r="H373" s="1167"/>
      <c r="I373" s="1165"/>
      <c r="J373" s="1171"/>
      <c r="K373" s="1108" t="s">
        <v>449</v>
      </c>
      <c r="L373" s="1131"/>
      <c r="M373" s="1155"/>
      <c r="N373" s="1100"/>
      <c r="O373" s="1100"/>
    </row>
  </sheetData>
  <sheetProtection formatColumns="0" formatRows="0"/>
  <dataConsolidate/>
  <mergeCells count="310">
    <mergeCell ref="W226:W228"/>
    <mergeCell ref="O220:V220"/>
    <mergeCell ref="AY244:AY246"/>
    <mergeCell ref="R244:R245"/>
    <mergeCell ref="S244:S245"/>
    <mergeCell ref="T244:T245"/>
    <mergeCell ref="U244:U245"/>
    <mergeCell ref="V211:V212"/>
    <mergeCell ref="T211:T212"/>
    <mergeCell ref="AB244:AB245"/>
    <mergeCell ref="AF244:AF245"/>
    <mergeCell ref="AG244:AG245"/>
    <mergeCell ref="AH244:AH245"/>
    <mergeCell ref="T149:T150"/>
    <mergeCell ref="R149:R150"/>
    <mergeCell ref="R167:R168"/>
    <mergeCell ref="T167:T168"/>
    <mergeCell ref="U167:U168"/>
    <mergeCell ref="X183:X185"/>
    <mergeCell ref="N211:N214"/>
    <mergeCell ref="Q211:Q213"/>
    <mergeCell ref="O211:O213"/>
    <mergeCell ref="P211:P213"/>
    <mergeCell ref="U211:U212"/>
    <mergeCell ref="D356:D357"/>
    <mergeCell ref="E356:E357"/>
    <mergeCell ref="F356:F357"/>
    <mergeCell ref="L356:L357"/>
    <mergeCell ref="D362:D363"/>
    <mergeCell ref="E362:E363"/>
    <mergeCell ref="F362:F363"/>
    <mergeCell ref="L362:L363"/>
    <mergeCell ref="U226:U227"/>
    <mergeCell ref="J243:J246"/>
    <mergeCell ref="J225:J228"/>
    <mergeCell ref="I224:I229"/>
    <mergeCell ref="T226:T227"/>
    <mergeCell ref="O224:V224"/>
    <mergeCell ref="O225:V225"/>
    <mergeCell ref="P15:P16"/>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88:I95"/>
    <mergeCell ref="G109:G112"/>
    <mergeCell ref="F108:F113"/>
    <mergeCell ref="J166:J169"/>
    <mergeCell ref="F148:F151"/>
    <mergeCell ref="I147:I152"/>
    <mergeCell ref="J148:J151"/>
    <mergeCell ref="Q207:Q209"/>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AB110:AB112"/>
    <mergeCell ref="O127:V127"/>
    <mergeCell ref="O145:V145"/>
    <mergeCell ref="O143:V143"/>
    <mergeCell ref="W109:W111"/>
    <mergeCell ref="X109:X111"/>
    <mergeCell ref="T55:T56"/>
    <mergeCell ref="U55:U56"/>
    <mergeCell ref="R55:R56"/>
    <mergeCell ref="S55:S56"/>
    <mergeCell ref="O144:V144"/>
    <mergeCell ref="R91:R92"/>
    <mergeCell ref="S91:S92"/>
    <mergeCell ref="T91:T92"/>
    <mergeCell ref="U91:U92"/>
    <mergeCell ref="O126:V126"/>
    <mergeCell ref="W91:W93"/>
    <mergeCell ref="Z109:Z111"/>
    <mergeCell ref="W55:W57"/>
    <mergeCell ref="W73:W75"/>
    <mergeCell ref="O106:AA106"/>
    <mergeCell ref="O107:AA107"/>
    <mergeCell ref="O108:AA108"/>
    <mergeCell ref="U73:U74"/>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A31:A44"/>
    <mergeCell ref="B32:B43"/>
    <mergeCell ref="C33:C42"/>
    <mergeCell ref="D34:D4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E53:E58"/>
    <mergeCell ref="A67:A80"/>
    <mergeCell ref="B68:B79"/>
    <mergeCell ref="B194:B203"/>
    <mergeCell ref="A49:A62"/>
    <mergeCell ref="B50:B61"/>
    <mergeCell ref="C51:C60"/>
    <mergeCell ref="D52:D59"/>
    <mergeCell ref="C69:C78"/>
    <mergeCell ref="I165:I170"/>
    <mergeCell ref="C195:C202"/>
    <mergeCell ref="I108:I113"/>
    <mergeCell ref="W131:W133"/>
    <mergeCell ref="A85:A98"/>
    <mergeCell ref="B86:B97"/>
    <mergeCell ref="C87:C96"/>
    <mergeCell ref="D88:D95"/>
    <mergeCell ref="E89:E94"/>
    <mergeCell ref="O125:V125"/>
    <mergeCell ref="A143:A156"/>
    <mergeCell ref="A179:A188"/>
    <mergeCell ref="B180:B187"/>
    <mergeCell ref="C181:C186"/>
    <mergeCell ref="D182:D185"/>
    <mergeCell ref="A193:A204"/>
    <mergeCell ref="I129:I134"/>
    <mergeCell ref="D106:D115"/>
    <mergeCell ref="F166:F169"/>
    <mergeCell ref="A337:A345"/>
    <mergeCell ref="C341:C343"/>
    <mergeCell ref="I342:I343"/>
    <mergeCell ref="H302:H303"/>
    <mergeCell ref="B340:B344"/>
    <mergeCell ref="C297:C298"/>
    <mergeCell ref="C302:C303"/>
    <mergeCell ref="F302:F303"/>
    <mergeCell ref="G302:G303"/>
    <mergeCell ref="A238:A251"/>
    <mergeCell ref="B239:B250"/>
    <mergeCell ref="C240:C249"/>
    <mergeCell ref="D241:D248"/>
    <mergeCell ref="E242:E247"/>
    <mergeCell ref="I242:I247"/>
    <mergeCell ref="F243:F246"/>
    <mergeCell ref="U131:U132"/>
    <mergeCell ref="S131:S132"/>
    <mergeCell ref="D196:D201"/>
    <mergeCell ref="E197:E200"/>
    <mergeCell ref="S211:S212"/>
    <mergeCell ref="O179:W179"/>
    <mergeCell ref="O180:W180"/>
    <mergeCell ref="O181:W181"/>
    <mergeCell ref="O182:W182"/>
    <mergeCell ref="N193:AF193"/>
    <mergeCell ref="N194:AF194"/>
    <mergeCell ref="K197:K200"/>
    <mergeCell ref="A220:A233"/>
    <mergeCell ref="W149:W151"/>
    <mergeCell ref="O221:V221"/>
    <mergeCell ref="O222:V222"/>
    <mergeCell ref="O223:V223"/>
    <mergeCell ref="E107:E114"/>
    <mergeCell ref="A103:A118"/>
    <mergeCell ref="B104:B117"/>
    <mergeCell ref="C105:C116"/>
    <mergeCell ref="O128:V128"/>
    <mergeCell ref="O130:V130"/>
    <mergeCell ref="T131:T132"/>
    <mergeCell ref="T73:T74"/>
    <mergeCell ref="D70:D77"/>
    <mergeCell ref="E71:E76"/>
    <mergeCell ref="O85:V85"/>
    <mergeCell ref="O86:V86"/>
    <mergeCell ref="O87:V87"/>
    <mergeCell ref="O89:V89"/>
    <mergeCell ref="O90:V90"/>
    <mergeCell ref="J109:J112"/>
    <mergeCell ref="F90:F93"/>
    <mergeCell ref="J90:J93"/>
    <mergeCell ref="O103:AA103"/>
    <mergeCell ref="O104:AA104"/>
    <mergeCell ref="O105:AA105"/>
    <mergeCell ref="Y109:Y111"/>
    <mergeCell ref="O70:V70"/>
    <mergeCell ref="O71:V71"/>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O72:V72"/>
    <mergeCell ref="R131:R132"/>
    <mergeCell ref="R73:R74"/>
    <mergeCell ref="S73:S74"/>
    <mergeCell ref="O88:V88"/>
    <mergeCell ref="U149:U150"/>
    <mergeCell ref="Y244:Y245"/>
    <mergeCell ref="Z244:Z245"/>
    <mergeCell ref="AA244:AA245"/>
    <mergeCell ref="U207:U208"/>
    <mergeCell ref="R211:R213"/>
    <mergeCell ref="O146:V146"/>
    <mergeCell ref="N195:AF195"/>
    <mergeCell ref="N196:AF196"/>
    <mergeCell ref="O163:V163"/>
    <mergeCell ref="O164:V164"/>
    <mergeCell ref="O165:V165"/>
    <mergeCell ref="O166:V166"/>
    <mergeCell ref="S149:S150"/>
    <mergeCell ref="O161:V161"/>
    <mergeCell ref="O162:V162"/>
    <mergeCell ref="W167:W169"/>
    <mergeCell ref="S167:S168"/>
    <mergeCell ref="O148:V148"/>
    <mergeCell ref="AU244:AU245"/>
    <mergeCell ref="AV244:AV245"/>
    <mergeCell ref="AW244:AW245"/>
    <mergeCell ref="O238:AX238"/>
    <mergeCell ref="O239:AX239"/>
    <mergeCell ref="O240:AX240"/>
    <mergeCell ref="O241:AX241"/>
    <mergeCell ref="O242:AX242"/>
    <mergeCell ref="O243:AX243"/>
    <mergeCell ref="AO244:AO245"/>
    <mergeCell ref="AP244:AP245"/>
    <mergeCell ref="AT244:AT245"/>
    <mergeCell ref="AI244:AI245"/>
    <mergeCell ref="AM244:AM245"/>
    <mergeCell ref="AN244:AN245"/>
  </mergeCells>
  <phoneticPr fontId="9" type="noConversion"/>
  <dataValidations xWindow="636" yWindow="660" count="29">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E351:G351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XG238:WXG245 WNK238:WNK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KU238:KU245 UQ238:UQ245 AEM238:AEM245 AOI238:AOI245 AYE238:AYE245 BIA238:BIA245 BRW238:BRW245 CBS238:CBS245 CLO238:CLO245 CVK238:CVK245 DFG238:DFG245 DPC238:DPC245 DYY238:DYY245 EIU238:EIU245 ESQ238:ESQ245 FCM238:FCM245 FMI238:FMI245 FWE238:FWE245 GGA238:GGA245 GPW238:GPW245 GZS238:GZS245 HJO238:HJO245 HTK238:HTK245 IDG238:IDG245 INC238:INC245 IWY238:IWY245 JGU238:JGU245 JQQ238:JQQ245 KAM238:KAM245 KKI238:KKI245 KUE238:KUE245 LEA238:LEA245 LNW238:LNW245 LXS238:LXS245 MHO238:MHO245 MRK238:MRK245 NBG238:NBG245 NLC238:NLC245 NUY238:NUY245 OEU238:OEU245 OOQ238:OOQ245 OYM238:OYM245 PII238:PII245 PSE238:PSE245 QCA238:QCA245 QLW238:QLW245 QVS238:QVS245 RFO238:RFO245 RPK238:RPK245 RZG238:RZG245 SJC238:SJC245 SSY238:SSY245 TCU238:TCU245 TMQ238:TMQ245 TWM238:TWM245 UGI238:UGI245 UQE238:UQE245 VAA238:VAA245 VJW238:VJW245 VTS238:VTS245 WDO238:WDO245 R15:R16 R9:R10 V15:W15 V9:W9">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J362 J373 O244 V244 AC244 AJ244 AQ244">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KQ244 S244 WXE244 WNI244 WDM244 VTQ244 VJU244 UZY244 UQC244 UGG244 TWK244 TMO244 TCS244 SSW244 SJA244 RZE244 RPI244 RFM244 QVQ244 QLU244 QBY244 PSC244 PIG244 OYK244 OOO244 OES244 NUW244 NLA244 NBE244 MRI244 MHM244 LXQ244 LNU244 LDY244 KUC244 KKG244 KAK244 JQO244 JGS244 IWW244 INA244 IDE244 HTI244 HJM244 GZQ244 GPU244 GFY244 FWC244 FMG244 FCK244 ESO244 EIS244 DYW244 DPA244 DFE244 CVI244 CLM244 CBQ244 BRU244 BHY244 AYC244 AOG244 AEK244 UO244 UM244 KS244 WXC244 WNG244 WDK244 VTO244 VJS244 UZW244 UQA244 UGE244 TWI244 TMM244 TCQ244 SSU244 SIY244 RZC244 RPG244 RFK244 QVO244 QLS244 QBW244 PSA244 PIE244 OYI244 OOM244 OEQ244 NUU244 NKY244 NBC244 MRG244 MHK244 LXO244 LNS244 LDW244 KUA244 KKE244 KAI244 JQM244 JGQ244 IWU244 IMY244 IDC244 HTG244 HJK244 GZO244 GPS244 GFW244 FWA244 FME244 FCI244 ESM244 EIQ244 DYU244 DOY244 DFC244 CVG244 CLK244 CBO244 BRS244 BHW244 AYA244 AOE244 AEI244 S9:S10 S15:S16 U55 Z120 Z109:Z110 U167 U91:U92 V183 AE197 U244 Z244 AB244 AG244 AI244 AN244 AP244 AU244 AW244"/>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XD244 WNH244 WDL244 VTP244 VJT244 UZX244 UQB244 UGF244 TWJ244 TMN244 TCR244 SSV244 SIZ244 RZD244 RPH244 RFL244 QVP244 QLT244 QBX244 PSB244 PIF244 OYJ244 OON244 OER244 NUV244 NKZ244 NBD244 MRH244 MHL244 LXP244 LNT244 LDX244 KUB244 KKF244 KAJ244 JQN244 JGR244 IWV244 IMZ244 IDD244 HTH244 HJL244 GZP244 GPT244 GFX244 FWB244 FMF244 FCJ244 ESN244 EIR244 DYV244 DOZ244 DFD244 CVH244 CLL244 CBP244 BRT244 BHX244 AYB244 AOF244 AEJ244 UN244 KR244 T244 WXB244 WNF244 WDJ244 VTN244 VJR244 UZV244 UPZ244 UGD244 TWH244 TML244 TCP244 SST244 SIX244 RZB244 RPF244 RFJ244 QVN244 QLR244 QBV244 PRZ244 PID244 OYH244 OOL244 OEP244 NUT244 NKX244 NBB244 MRF244 MHJ244 LXN244 LNR244 LDV244 KTZ244 KKD244 KAH244 JQL244 JGP244 IWT244 IMX244 IDB244 HTF244 HJJ244 GZN244 GPR244 GFV244 FVZ244 FMD244 FCH244 ESL244 EIP244 DYT244 DOX244 DFB244 CVF244 CLJ244 CBN244 BRR244 BHV244 AXZ244 AOD244 AEH244 UL244 KP244 H356:I356 H362:I362 H368:I368 H373:I373 Y244 AA244 AF244 AH244 AM244 AO244 AT244 AV244"/>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KO245 UK245 AEG245 AOC245 AXY245 BHU245 BRQ245 CBM245 CLI245 CVE245 DFA245 DOW245 DYS245 EIO245 ESK245 FCG245 FMC245 FVY245 GFU245 GPQ245 GZM245 HJI245 HTE245 IDA245 IMW245 IWS245 JGO245 JQK245 KAG245 KKC245 KTY245 LDU245 LNQ245 LXM245 MHI245 MRE245 NBA245 NKW245 NUS245 OEO245 OOK245 OYG245 PIC245 PRY245 QBU245 QLQ245 QVM245 RFI245 RPE245 RZA245 SIW245 SSS245 TCO245 TMK245 TWG245 UGC245 UPY245 UZU245 VJQ245 VTM245 WDI245 WNE245 WXA245 X245 AE245 AL245 AS245"/>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formula1>kind_of_heat_transfer</formula1>
    </dataValidation>
    <dataValidation type="list" allowBlank="1" showInputMessage="1" showErrorMessage="1" errorTitle="Ошибка" error="Выберите значение из списка" prompt="Выберите значение из списка" sqref="F216">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DG243:WDN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TK243:VTR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ZS243:UZZ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JO243:VJV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GA243:UGH243 WWY243:WXF243 WNC243:WNJ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PW243:UQD243 KM243:KT243 UI243:UP243 AEE243:AEL243 AOA243:AOH243 AXW243:AYD243 BHS243:BHZ243 BRO243:BRV243 CBK243:CBR243 CLG243:CLN243 CVC243:CVJ243 DEY243:DFF243 DOU243:DPB243 DYQ243:DYX243 EIM243:EIT243 ESI243:ESP243 FCE243:FCL243 FMA243:FMH243 FVW243:FWD243 GFS243:GFZ243 GPO243:GPV243 GZK243:GZR243 HJG243:HJN243 HTC243:HTJ243 ICY243:IDF243 IMU243:INB243 IWQ243:IWX243 JGM243:JGT243 JQI243:JQP243 KAE243:KAL243 KKA243:KKH243 KTW243:KUD243 LDS243:LDZ243 LNO243:LNV243 LXK243:LXR243 MHG243:MHN243 MRC243:MRJ243 NAY243:NBF243 NKU243:NLB243 NUQ243:NUX243 OEM243:OET243 OOI243:OOP243 OYE243:OYL243 PIA243:PIH243 PRW243:PSD243 QBS243:QBZ243 QLO243:QLV243 QVK243:QVR243 RFG243:RFN243 RPC243:RPJ243 RYY243:RZF243 SIU243:SJB243 SSQ243:SSX243 TCM243:TCT243 TMI243:TMP243 TWE243:TWL243">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KM242 UI242 AEE242 AOA242 AXW242 BHS242 BRO242 CBK242 CLG242 CVC242 DEY242 DOU242 DYQ242 EIM242 ESI242 FCE242 FMA242 FVW242 GFS242 GPO242 GZK242 HJG242 HTC242 ICY242 IMU242 IWQ242 JGM242 JQI242 KAE242 KKA242 KTW242 LDS242 LNO242 LXK242 MHG242 MRC242 NAY242 NKU242 NUQ242 OEM242 OOI242 OYE242 PIA242 PRW242 QBS242 QLO242 QVK242 RFG242 RPC242 RYY242 SIU242 SSQ242 TCM242 TMI242 TWE242 UGA242 UPW242 UZS242 VJO242 VTK242 WDG242 WNC242 WWY242">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formula1>kind_of_cons</formula1>
    </dataValidation>
    <dataValidation type="list" allowBlank="1" showInputMessage="1" showErrorMessage="1" errorTitle="Ошибка" error="Выберите значение из списка" sqref="WVU91 WVU131 KK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UG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EC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NY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XU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WW244 WNA244 WDE244 VTI244 VJM244 UZQ244 UPU244 UFY244 TWC244 TMG244 TCK244 SSO244 SIS244 RYW244 RPA244 RFE244 QVI244 QLM244 QBQ244 PRU244 PHY244 OYC244 OOG244 OEK244 NUO244 NKS244 NAW244 MRA244 MHE244 LXI244 LNM244 LDQ244 KTU244 KJY244 KAC244 JQG244 JGK244 IWO244 IMS244 ICW244 HTA244 HJE244 GZI244 GPM244 GFQ244 FVU244 FLY244 FCC244 ESG244 EIK244 DYO244 DOS244 DEW244 CVA244 CLE244 CBI244 BRM244 BHQ244 M37 M55 M73 M91 M131">
      <formula1>kind_of_heat_transfer</formula1>
    </dataValidation>
    <dataValidation type="list" allowBlank="1" showInputMessage="1" showErrorMessage="1" errorTitle="Ошибка" error="Выберите значение из списка" prompt="Выберите значение из списка" sqref="E9:E1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L252:W252 AMV252:ANG253 MHD246:MHO251 MGB252:MGM253 AEB246:AEM251 ACZ252:ADK253 GFP246:GGA251 GEN252:GEY253 KJ246:KU251 JH252:JS253 LXH246:LXS251 LWF252:LWQ253 UF246:UQ251 TD252:TO253 DEV246:DFG251 DDT252:DEE253 WWV246:WXG251 WVT252:WWE253 LNL246:LNW251 LMJ252:LMU253 WMZ246:WNK251 WLX252:WMI253 FVT246:FWE251 FUR252:FVC253 WDD246:WDO251 WCB252:WCM253 LDP246:LEA251 LCN252:LCY253 VTH246:VTS251 VSF252:VSQ253 BRL246:BRW251 BQJ252:BQU253 VJL246:VJW251 VIJ252:VIU253 KTT246:KUE251 KSR252:KTC253 UZP246:VAA251 UYN252:UYY253 FLX246:FMI251 FKV252:FLG253 UPT246:UQE251 UOR252:UPC253 KJX246:KKI251 KIV252:KJG253 UFX246:UGI251 UEV252:UFG253 CUZ246:CVK251 CTX252:CUI253 TWB246:TWM251 TUZ252:TVK253 KAB246:KAM251 JYZ252:JZK253 TMF246:TMQ251 TLD252:TLO253 FCB246:FCM251 FAZ252:FBK253 TCJ246:TCU251 TBH252:TBS253 JQF246:JQQ251 JPD252:JPO253 SSN246:SSY251 SRL252:SRW253 AXT246:AYE251 AWR252:AXC253 SIR246:SJC251 SHP252:SIA253 JGJ246:JGU251 JFH252:JFS253 RYV246:RZG251 RXT252:RYE253 ESF246:ESQ251 ERD252:ERO253 ROZ246:RPK251 RNX252:ROI253 IWN246:IWY251 IVL252:IVW253 RFD246:RFO251 REB252:REM253 CLD246:CLO251 CKB252:CKM253 QVH246:QVS251 QUF252:QUQ253 IMR246:INC251 ILP252:IMA253 QLL246:QLW251 QKJ252:QKU253 EIJ246:EIU251 EHH252:EHS253 QBP246:QCA251 QAN252:QAY253 ICV246:IDG251 IBT252:ICE253 PRT246:PSE251 PQR252:PRC253 BHP246:BIA251 BGN252:BGY253 PHX246:PII251 PGV252:PHG253 HSZ246:HTK251 HRX252:HSI253 OYB246:OYM251 OWZ252:OXK253 DYN246:DYY251 DXL252:DXW253 OOF246:OOQ251 OND252:ONO253 HJD246:HJO251 HIB252:HIM253 OEJ246:OEU251 ODH252:ODS253 CBH246:CBS251 CAF252:CAQ253 NUN246:NUY251 NTL252:NTW253 GZH246:GZS251 GYF252:GYQ253 NKR246:NLC251 NJP252:NKA253 DOR246:DPC251 DNP252:DOA253 NAV246:NBG251 MZT252:NAE253 GPL246:GPW251 GOJ252:GOU253 MQZ246:MRK251 MPX252:MQI253 ANX246:AOI251 L246:AX246 L247:AY251"/>
    <dataValidation type="list" allowBlank="1" showInputMessage="1" showErrorMessage="1" errorTitle="Ошибка" error="Выберите значение из списка" prompt="Выберите значение из списка" sqref="E292">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CAF201:CBA205 CKB201:CKW205 CTX201:CUS205 DDT201:DEO205 DNP201:DOK205 DXL201:DYG205 EHH201:EIC205 ERD201:ERY205 FAZ201:FBU205 FKV201:FLQ205 FUR201:FVM205 GEN201:GFI205 GOJ201:GPE205 GYF201:GZA205 HIB201:HIW205 HRX201:HSS205 IBT201:ICO205 ILP201:IMK205 IVL201:IWG205 JFH201:JGC205 JPD201:JPY205 JYZ201:JZU205 KIV201:KJQ205 KSR201:KTM205 LCN201:LDI205 LMJ201:LNE205 LWF201:LXA205 MGB201:MGW205 MPX201:MQS205 MZT201:NAO205 NJP201:NKK205 NTL201:NUG205 ODH201:OEC205 OND201:ONY205 OWZ201:OXU205 PGV201:PHQ205 PQR201:PRM205 QAN201:QBI205 QKJ201:QLE205 QUF201:QVA205 REB201:REW205 RNX201:ROS205 RXT201:RYO205 SHP201:SIK205 SRL201:SSG205 TBH201:TCC205 TLD201:TLY205 TUZ201:TVU205 UEV201:UFQ205 UOR201:UPM205 UYN201:UZI205 VIJ201:VJE205 VSF201:VTA205 WCB201:WCW205 WLX201:WMS205 BQJ201:BRE205 WVT201:WWO205 BGN201:BHI205 AMV201:ANQ205 AWR201:AXM205 JH201:KC205 ACZ201:ADU205 TD201:TY205"/>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formula1>900</formula1>
    </dataValidation>
    <dataValidation type="list" allowBlank="1" showInputMessage="1" showErrorMessage="1" errorTitle="Ошибка" error="Выберите значение из списка" prompt="Выберите значение из списка" sqref="Q207:Q209">
      <formula1>kind_of_load4</formula1>
    </dataValidation>
    <dataValidation type="list" allowBlank="1" showInputMessage="1" showErrorMessage="1" errorTitle="Ошибка" error="Выберите значение из списка" prompt="Выберите значение из списка" sqref="U207:U208 U211:U212">
      <formula1>kind_of_nets</formula1>
    </dataValidation>
    <dataValidation type="list" allowBlank="1" showInputMessage="1" showErrorMessage="1" errorTitle="Ошибка" error="Выберите значение из списка" prompt="Выберите значение из списка" sqref="Y207 Y211">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166 O90 O243">
      <formula1>kind_of_cons</formula1>
    </dataValidation>
    <dataValidation type="list" allowBlank="1" showInputMessage="1" showErrorMessage="1" errorTitle="Ошибка" error="Выберите значение из списка" prompt="Выберите значение из списка" sqref="J356 J368">
      <formula1>kind_of_control_method</formula1>
    </dataValidation>
  </dataValidations>
  <pageMargins left="0.75" right="0.75" top="1" bottom="1" header="0.5" footer="0.5"/>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0">
    <tabColor rgb="FFCCCCFF"/>
  </sheetPr>
  <dimension ref="A1:L54"/>
  <sheetViews>
    <sheetView showGridLines="0" tabSelected="1" topLeftCell="D1" zoomScale="80" zoomScaleNormal="80" workbookViewId="0">
      <selection activeCell="E5" sqref="E5:F5"/>
    </sheetView>
  </sheetViews>
  <sheetFormatPr defaultColWidth="9.140625" defaultRowHeight="11.25"/>
  <cols>
    <col min="1" max="1" width="10.7109375" style="190" hidden="1" customWidth="1"/>
    <col min="2" max="2" width="10.7109375" style="85" hidden="1" customWidth="1"/>
    <col min="3" max="3" width="3.7109375" style="19" hidden="1" customWidth="1"/>
    <col min="4" max="4" width="1.7109375" style="22" customWidth="1"/>
    <col min="5" max="5" width="55.28515625" style="22" customWidth="1"/>
    <col min="6" max="6" width="50.7109375" style="22" customWidth="1"/>
    <col min="7" max="7" width="3.7109375" style="21" customWidth="1"/>
    <col min="8" max="8" width="9.140625" style="22"/>
    <col min="9" max="9" width="9.140625" style="52"/>
    <col min="10" max="10" width="30" style="22" customWidth="1"/>
    <col min="11" max="16384" width="9.140625" style="22"/>
  </cols>
  <sheetData>
    <row r="1" spans="1:12" s="363" customFormat="1" ht="3" customHeight="1">
      <c r="A1" s="361"/>
      <c r="B1" s="362"/>
      <c r="F1" s="363">
        <v>26357314</v>
      </c>
      <c r="G1" s="364"/>
      <c r="I1" s="364"/>
    </row>
    <row r="2" spans="1:12" s="18" customFormat="1" ht="14.25">
      <c r="A2" s="189"/>
      <c r="B2" s="85"/>
      <c r="E2" s="369" t="str">
        <f>"Код шаблона: " &amp; GetCode()</f>
        <v>Код шаблона: FAS.JKH.OPEN.INFO.REQUEST.WARM</v>
      </c>
      <c r="F2" s="411"/>
      <c r="G2" s="368"/>
      <c r="H2" s="368"/>
      <c r="I2" s="368"/>
      <c r="J2" s="368"/>
      <c r="K2" s="368"/>
      <c r="L2" s="368"/>
    </row>
    <row r="3" spans="1:12" ht="14.25">
      <c r="E3" s="370" t="str">
        <f>"Версия " &amp; GetVersion()</f>
        <v>Версия 1.0.2</v>
      </c>
      <c r="F3" s="411"/>
      <c r="G3" s="40"/>
      <c r="H3" s="40"/>
      <c r="I3" s="40"/>
      <c r="J3" s="40"/>
      <c r="K3" s="40"/>
      <c r="L3" s="253"/>
    </row>
    <row r="4" spans="1:12" s="348" customFormat="1" ht="6">
      <c r="A4" s="342"/>
      <c r="B4" s="343"/>
      <c r="C4" s="344"/>
      <c r="D4" s="345"/>
      <c r="E4" s="365"/>
      <c r="F4" s="366"/>
      <c r="G4" s="367"/>
      <c r="I4" s="349"/>
    </row>
    <row r="5" spans="1:12" ht="39" customHeight="1">
      <c r="D5" s="23"/>
      <c r="E5" s="1221" t="s">
        <v>755</v>
      </c>
      <c r="F5" s="1222"/>
      <c r="G5" s="406"/>
      <c r="J5" s="289"/>
    </row>
    <row r="6" spans="1:12" s="348" customFormat="1" ht="6">
      <c r="A6" s="342"/>
      <c r="B6" s="343"/>
      <c r="C6" s="344"/>
      <c r="D6" s="345"/>
      <c r="E6" s="350"/>
      <c r="F6" s="351"/>
      <c r="G6" s="352"/>
      <c r="I6" s="349"/>
    </row>
    <row r="7" spans="1:12" ht="27">
      <c r="D7" s="23"/>
      <c r="E7" s="24" t="s">
        <v>51</v>
      </c>
      <c r="F7" s="308" t="s">
        <v>122</v>
      </c>
      <c r="G7" s="360"/>
    </row>
    <row r="8" spans="1:12" s="348" customFormat="1" ht="6">
      <c r="A8" s="342"/>
      <c r="B8" s="343"/>
      <c r="C8" s="344"/>
      <c r="D8" s="345"/>
      <c r="E8" s="346"/>
      <c r="F8" s="347"/>
      <c r="G8" s="345"/>
      <c r="I8" s="349"/>
    </row>
    <row r="9" spans="1:12" ht="27">
      <c r="D9" s="23"/>
      <c r="E9" s="24" t="s">
        <v>456</v>
      </c>
      <c r="F9" s="326" t="s">
        <v>84</v>
      </c>
      <c r="G9" s="359"/>
    </row>
    <row r="10" spans="1:12" s="348" customFormat="1" ht="6">
      <c r="A10" s="353"/>
      <c r="B10" s="343"/>
      <c r="C10" s="344"/>
      <c r="D10" s="354"/>
      <c r="E10" s="350"/>
      <c r="F10" s="355"/>
      <c r="G10" s="356"/>
      <c r="I10" s="349"/>
    </row>
    <row r="11" spans="1:12" ht="27">
      <c r="A11" s="192"/>
      <c r="D11" s="23"/>
      <c r="E11" s="78" t="s">
        <v>454</v>
      </c>
      <c r="F11" s="1196" t="s">
        <v>1146</v>
      </c>
      <c r="G11" s="357"/>
    </row>
    <row r="12" spans="1:12" ht="27">
      <c r="D12" s="23"/>
      <c r="E12" s="78" t="s">
        <v>455</v>
      </c>
      <c r="F12" s="1196" t="s">
        <v>1147</v>
      </c>
      <c r="G12" s="359"/>
    </row>
    <row r="13" spans="1:12" s="348" customFormat="1" ht="6">
      <c r="A13" s="353"/>
      <c r="B13" s="343"/>
      <c r="C13" s="344"/>
      <c r="D13" s="354"/>
      <c r="E13" s="350"/>
      <c r="F13" s="355"/>
      <c r="G13" s="356"/>
      <c r="I13" s="349"/>
    </row>
    <row r="14" spans="1:12" ht="27">
      <c r="D14" s="23"/>
      <c r="E14" s="78" t="s">
        <v>367</v>
      </c>
      <c r="F14" s="1162" t="s">
        <v>41</v>
      </c>
      <c r="G14" s="359"/>
    </row>
    <row r="15" spans="1:12" ht="27" hidden="1">
      <c r="D15" s="23"/>
      <c r="E15" s="78" t="s">
        <v>298</v>
      </c>
      <c r="F15" s="309" t="s">
        <v>762</v>
      </c>
      <c r="G15" s="359"/>
    </row>
    <row r="16" spans="1:12" ht="27" hidden="1">
      <c r="D16" s="23"/>
      <c r="E16" s="78" t="s">
        <v>573</v>
      </c>
      <c r="F16" s="309"/>
      <c r="G16" s="359"/>
    </row>
    <row r="17" spans="1:9" ht="19.5">
      <c r="D17" s="23"/>
      <c r="E17" s="24"/>
      <c r="F17" s="1054" t="s">
        <v>679</v>
      </c>
      <c r="G17" s="20"/>
    </row>
    <row r="18" spans="1:9" s="1053" customFormat="1" ht="5.25" hidden="1">
      <c r="A18" s="1050"/>
      <c r="B18" s="1048"/>
      <c r="C18" s="1051"/>
      <c r="D18" s="1052"/>
      <c r="E18" s="1046"/>
      <c r="F18" s="1045"/>
      <c r="G18" s="1052"/>
      <c r="I18" s="1049"/>
    </row>
    <row r="19" spans="1:9" ht="27">
      <c r="D19" s="23"/>
      <c r="E19" s="1047" t="s">
        <v>677</v>
      </c>
      <c r="F19" s="1163" t="s">
        <v>1744</v>
      </c>
      <c r="G19" s="359"/>
    </row>
    <row r="20" spans="1:9" ht="27">
      <c r="D20" s="23"/>
      <c r="E20" s="1047" t="s">
        <v>678</v>
      </c>
      <c r="F20" s="1162" t="s">
        <v>1745</v>
      </c>
      <c r="G20" s="359"/>
    </row>
    <row r="21" spans="1:9" s="1053" customFormat="1" ht="5.25" hidden="1">
      <c r="A21" s="1050"/>
      <c r="B21" s="1048"/>
      <c r="C21" s="1051"/>
      <c r="D21" s="1052"/>
      <c r="E21" s="1046"/>
      <c r="F21" s="1045"/>
      <c r="G21" s="1052"/>
      <c r="I21" s="1049"/>
    </row>
    <row r="22" spans="1:9" ht="19.5" hidden="1">
      <c r="D22" s="23"/>
      <c r="E22" s="24"/>
      <c r="F22" s="414" t="s">
        <v>580</v>
      </c>
      <c r="G22" s="20"/>
    </row>
    <row r="23" spans="1:9" s="1070" customFormat="1" ht="5.25" hidden="1">
      <c r="A23" s="1067"/>
      <c r="B23" s="1065"/>
      <c r="C23" s="1068"/>
      <c r="D23" s="1069"/>
      <c r="E23" s="1046"/>
      <c r="F23" s="1045"/>
      <c r="G23" s="1069"/>
      <c r="I23" s="1066"/>
    </row>
    <row r="24" spans="1:9" ht="27" hidden="1">
      <c r="D24" s="23"/>
      <c r="E24" s="1055" t="s">
        <v>680</v>
      </c>
      <c r="F24" s="309"/>
      <c r="G24" s="359"/>
    </row>
    <row r="25" spans="1:9" ht="27" hidden="1">
      <c r="D25" s="23"/>
      <c r="E25" s="1055" t="s">
        <v>681</v>
      </c>
      <c r="F25" s="311"/>
      <c r="G25" s="359"/>
    </row>
    <row r="26" spans="1:9" s="1070" customFormat="1" ht="5.25" hidden="1">
      <c r="A26" s="1067"/>
      <c r="B26" s="1065"/>
      <c r="C26" s="1068"/>
      <c r="D26" s="1069"/>
      <c r="E26" s="1046"/>
      <c r="F26" s="1045"/>
      <c r="G26" s="1069"/>
      <c r="I26" s="1066"/>
    </row>
    <row r="27" spans="1:9" s="348" customFormat="1" ht="35.1" customHeight="1">
      <c r="A27" s="353"/>
      <c r="B27" s="343"/>
      <c r="C27" s="344"/>
      <c r="D27" s="354"/>
      <c r="E27" s="350"/>
      <c r="F27" s="355"/>
      <c r="G27" s="356"/>
      <c r="I27" s="349"/>
    </row>
    <row r="28" spans="1:9" ht="27">
      <c r="D28" s="23"/>
      <c r="E28" s="78" t="s">
        <v>169</v>
      </c>
      <c r="F28" s="326" t="s">
        <v>84</v>
      </c>
      <c r="G28" s="359"/>
    </row>
    <row r="29" spans="1:9" ht="27">
      <c r="C29" s="27"/>
      <c r="D29" s="28"/>
      <c r="E29" s="29" t="s">
        <v>78</v>
      </c>
      <c r="F29" s="310" t="s">
        <v>1451</v>
      </c>
      <c r="G29" s="358"/>
    </row>
    <row r="30" spans="1:9" ht="27" hidden="1">
      <c r="C30" s="27"/>
      <c r="D30" s="28"/>
      <c r="E30" s="49" t="s">
        <v>202</v>
      </c>
      <c r="F30" s="311"/>
      <c r="G30" s="358"/>
    </row>
    <row r="31" spans="1:9" ht="27">
      <c r="C31" s="27"/>
      <c r="D31" s="28"/>
      <c r="E31" s="29" t="s">
        <v>52</v>
      </c>
      <c r="F31" s="310" t="s">
        <v>1452</v>
      </c>
      <c r="G31" s="358"/>
    </row>
    <row r="32" spans="1:9" ht="27">
      <c r="C32" s="27"/>
      <c r="D32" s="28"/>
      <c r="E32" s="29" t="s">
        <v>53</v>
      </c>
      <c r="F32" s="310" t="s">
        <v>1453</v>
      </c>
      <c r="G32" s="358"/>
      <c r="H32" s="30"/>
    </row>
    <row r="33" spans="1:9" s="348" customFormat="1" ht="6">
      <c r="A33" s="353"/>
      <c r="B33" s="343"/>
      <c r="C33" s="344"/>
      <c r="D33" s="354"/>
      <c r="E33" s="350"/>
      <c r="F33" s="355"/>
      <c r="G33" s="356"/>
      <c r="I33" s="349"/>
    </row>
    <row r="34" spans="1:9" ht="27">
      <c r="A34" s="191"/>
      <c r="D34" s="25"/>
      <c r="E34" s="750" t="s">
        <v>637</v>
      </c>
      <c r="F34" s="1164" t="s">
        <v>639</v>
      </c>
      <c r="G34" s="357"/>
    </row>
    <row r="35" spans="1:9" s="348" customFormat="1" ht="6">
      <c r="A35" s="353"/>
      <c r="B35" s="343"/>
      <c r="C35" s="344"/>
      <c r="D35" s="354"/>
      <c r="E35" s="350"/>
      <c r="F35" s="355"/>
      <c r="G35" s="356"/>
      <c r="I35" s="349"/>
    </row>
    <row r="36" spans="1:9" ht="27">
      <c r="A36" s="191"/>
      <c r="D36" s="25"/>
      <c r="E36" s="78" t="s">
        <v>242</v>
      </c>
      <c r="F36" s="1164" t="s">
        <v>203</v>
      </c>
      <c r="G36" s="357"/>
    </row>
    <row r="37" spans="1:9" s="348" customFormat="1" ht="6" hidden="1">
      <c r="A37" s="342"/>
      <c r="B37" s="343"/>
      <c r="C37" s="344"/>
      <c r="D37" s="345"/>
      <c r="E37" s="346"/>
      <c r="F37" s="347"/>
      <c r="G37" s="345"/>
      <c r="I37" s="349"/>
    </row>
    <row r="38" spans="1:9" s="1058" customFormat="1" ht="6" hidden="1">
      <c r="A38" s="1061"/>
      <c r="B38" s="1056"/>
      <c r="C38" s="1057"/>
      <c r="D38" s="1062"/>
      <c r="E38" s="1060"/>
      <c r="F38" s="1063"/>
      <c r="G38" s="1064"/>
      <c r="I38" s="1059"/>
    </row>
    <row r="39" spans="1:9" s="348" customFormat="1" ht="6">
      <c r="A39" s="353"/>
      <c r="B39" s="343"/>
      <c r="C39" s="344"/>
      <c r="D39" s="354"/>
      <c r="E39" s="350"/>
      <c r="F39" s="355"/>
      <c r="G39" s="356"/>
      <c r="I39" s="349"/>
    </row>
    <row r="40" spans="1:9" ht="27">
      <c r="A40" s="193"/>
      <c r="B40" s="87"/>
      <c r="D40" s="32"/>
      <c r="E40" s="31" t="s">
        <v>523</v>
      </c>
      <c r="F40" s="1162" t="s">
        <v>1746</v>
      </c>
      <c r="G40" s="357"/>
    </row>
    <row r="41" spans="1:9" ht="27">
      <c r="A41" s="193"/>
      <c r="B41" s="87"/>
      <c r="D41" s="32"/>
      <c r="E41" s="38" t="s">
        <v>524</v>
      </c>
      <c r="F41" s="1162" t="s">
        <v>1747</v>
      </c>
      <c r="G41" s="357"/>
    </row>
    <row r="42" spans="1:9" ht="19.5">
      <c r="D42" s="23"/>
      <c r="E42" s="24"/>
      <c r="F42" s="414" t="s">
        <v>556</v>
      </c>
      <c r="G42" s="20"/>
    </row>
    <row r="43" spans="1:9" ht="27">
      <c r="A43" s="193"/>
      <c r="D43" s="20"/>
      <c r="E43" s="412" t="s">
        <v>86</v>
      </c>
      <c r="F43" s="1166" t="s">
        <v>1748</v>
      </c>
      <c r="G43" s="357"/>
    </row>
    <row r="44" spans="1:9" ht="27">
      <c r="A44" s="193"/>
      <c r="B44" s="87"/>
      <c r="D44" s="32"/>
      <c r="E44" s="412" t="s">
        <v>87</v>
      </c>
      <c r="F44" s="1166" t="s">
        <v>1749</v>
      </c>
      <c r="G44" s="357"/>
    </row>
    <row r="45" spans="1:9" ht="27">
      <c r="A45" s="193"/>
      <c r="B45" s="87"/>
      <c r="D45" s="32"/>
      <c r="E45" s="412" t="s">
        <v>557</v>
      </c>
      <c r="F45" s="1166" t="s">
        <v>1750</v>
      </c>
      <c r="G45" s="357"/>
    </row>
    <row r="46" spans="1:9" ht="27">
      <c r="D46" s="23"/>
      <c r="E46" s="413" t="s">
        <v>558</v>
      </c>
      <c r="F46" s="1166" t="s">
        <v>1751</v>
      </c>
      <c r="G46" s="359"/>
    </row>
    <row r="47" spans="1:9" ht="3" customHeight="1">
      <c r="A47" s="193"/>
      <c r="D47" s="20"/>
      <c r="F47" s="156"/>
      <c r="G47" s="26"/>
    </row>
    <row r="48" spans="1:9" ht="69" customHeight="1">
      <c r="A48" s="193"/>
      <c r="B48" s="87"/>
      <c r="D48" s="1176" t="s">
        <v>756</v>
      </c>
      <c r="E48" s="1224" t="s">
        <v>754</v>
      </c>
      <c r="F48" s="1224"/>
      <c r="G48" s="26"/>
    </row>
    <row r="49" spans="1:9" ht="19.5">
      <c r="A49" s="193"/>
      <c r="B49" s="87"/>
      <c r="D49" s="32"/>
      <c r="E49" s="31"/>
      <c r="F49" s="157"/>
      <c r="G49" s="26"/>
    </row>
    <row r="50" spans="1:9" ht="19.5">
      <c r="A50" s="193"/>
      <c r="B50" s="87"/>
      <c r="D50" s="32"/>
      <c r="E50" s="38"/>
      <c r="F50" s="157"/>
      <c r="G50" s="26"/>
    </row>
    <row r="51" spans="1:9" ht="19.5">
      <c r="A51" s="193"/>
      <c r="B51" s="87"/>
      <c r="D51" s="32"/>
      <c r="E51" s="31"/>
      <c r="F51" s="157"/>
      <c r="G51" s="26"/>
    </row>
    <row r="54" spans="1:9">
      <c r="E54" s="1223"/>
      <c r="F54" s="1223"/>
      <c r="G54" s="1223"/>
      <c r="H54" s="1223"/>
      <c r="I54" s="1223"/>
    </row>
  </sheetData>
  <sheetProtection algorithmName="SHA-512" hashValue="995Inu9AauRAkAfyva+ZiHhy3pkg6rpFmaz1aCrZzI3es0NtRl0iglM4YH8oS6cWnjMcqugibftXx5MBCuAUxQ==" saltValue="AF7fPOOnpWZXVcEQDoFFPA==" spinCount="100000" sheet="1" objects="1" scenarios="1" formatColumns="0" formatRows="0"/>
  <dataConsolidate leftLabels="1"/>
  <mergeCells count="3">
    <mergeCell ref="E5:F5"/>
    <mergeCell ref="E54:I54"/>
    <mergeCell ref="E48:F48"/>
  </mergeCells>
  <phoneticPr fontId="9" type="noConversion"/>
  <dataValidations xWindow="446" yWindow="425" count="6">
    <dataValidation type="textLength" operator="lessThanOrEqual" allowBlank="1" showInputMessage="1" showErrorMessage="1" errorTitle="Ошибка" error="Допускается ввод не более 900 символов!" sqref="F25:F26 F30 F40:F41 F18 F43:F46 F23 F20:F21 F49:F51">
      <formula1>900</formula1>
    </dataValidation>
    <dataValidation type="list" allowBlank="1" showInputMessage="1" showErrorMessage="1" errorTitle="Ошибка" error="Выберите значение из списка" prompt="Выберите значение из списка" sqref="F36">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dataValidation type="list" allowBlank="1" showInputMessage="1" showErrorMessage="1" errorTitle="Ошибка" error="Выберите значение из списка" prompt="Выберите значение из списка" sqref="F14">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dataValidation type="list" allowBlank="1" showInputMessage="1" showErrorMessage="1" errorTitle="Ошибка" error="Выберите значение из списка" prompt="Выберите значение из списка" sqref="F34">
      <formula1>kind_of_org_type</formula1>
    </dataValidation>
  </dataValidations>
  <pageMargins left="0.75" right="0.75" top="1" bottom="1" header="0.5" footer="0.5"/>
  <pageSetup paperSize="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EHSHEET">
    <tabColor indexed="47"/>
  </sheetPr>
  <dimension ref="A1:BC87"/>
  <sheetViews>
    <sheetView showGridLines="0" zoomScaleNormal="100" workbookViewId="0"/>
  </sheetViews>
  <sheetFormatPr defaultColWidth="9.140625" defaultRowHeight="11.25"/>
  <cols>
    <col min="1" max="1" width="32.5703125" style="7" customWidth="1"/>
    <col min="2" max="2" width="9.140625" style="136"/>
    <col min="3" max="3" width="9.140625" style="139"/>
    <col min="4" max="4" width="26.5703125" style="139" customWidth="1"/>
    <col min="5" max="6" width="26.5703125" style="79" customWidth="1"/>
    <col min="7" max="7" width="31.42578125" style="79" customWidth="1"/>
    <col min="8" max="8" width="40.85546875" style="79" customWidth="1"/>
    <col min="9" max="9" width="14.5703125" style="79" customWidth="1"/>
    <col min="10" max="10" width="26.85546875" style="79" customWidth="1"/>
    <col min="11" max="11" width="50" style="79" customWidth="1"/>
    <col min="12" max="13" width="10.7109375" style="79" customWidth="1"/>
    <col min="14" max="14" width="55.140625" style="79" customWidth="1"/>
    <col min="15" max="15" width="31.85546875" style="79" customWidth="1"/>
    <col min="16" max="16" width="23.85546875" style="79" customWidth="1"/>
    <col min="17" max="17" width="46.5703125" style="79" customWidth="1"/>
    <col min="18" max="18" width="24" style="79" bestFit="1" customWidth="1"/>
    <col min="19" max="19" width="20.5703125" style="79" customWidth="1"/>
    <col min="20" max="20" width="22" style="79" customWidth="1"/>
    <col min="21" max="22" width="26.42578125" style="79" customWidth="1"/>
    <col min="23" max="23" width="8.28515625" style="79" hidden="1" customWidth="1"/>
    <col min="24" max="24" width="59.7109375" style="79" customWidth="1"/>
    <col min="25" max="25" width="49.140625" style="79" customWidth="1"/>
    <col min="26" max="26" width="11.140625" style="79" customWidth="1"/>
    <col min="27" max="30" width="29" style="79" customWidth="1"/>
    <col min="31" max="31" width="9.140625" style="79"/>
    <col min="32" max="32" width="34.7109375" style="79" customWidth="1"/>
    <col min="33" max="33" width="9.140625" style="79"/>
    <col min="34" max="35" width="34.42578125" style="79" customWidth="1"/>
    <col min="36" max="36" width="9.140625" style="79"/>
    <col min="37" max="37" width="24.5703125" style="79" customWidth="1"/>
    <col min="38" max="38" width="9.140625" style="79"/>
    <col min="39" max="39" width="26.140625" style="79" customWidth="1"/>
    <col min="40" max="40" width="1.7109375" style="79" customWidth="1"/>
    <col min="41" max="41" width="9.140625" style="79"/>
    <col min="42" max="43" width="47.85546875" style="79" customWidth="1"/>
    <col min="44" max="44" width="1.7109375" style="79" customWidth="1"/>
    <col min="45" max="45" width="21.42578125" style="79" customWidth="1"/>
    <col min="46" max="46" width="1.7109375" style="79" customWidth="1"/>
    <col min="47" max="47" width="31.28515625" style="79" bestFit="1" customWidth="1"/>
    <col min="48" max="48" width="1.7109375" style="79" customWidth="1"/>
    <col min="49" max="50" width="9.140625" style="384"/>
    <col min="51" max="51" width="3.7109375" style="79" customWidth="1"/>
    <col min="52" max="52" width="20" style="79" customWidth="1"/>
    <col min="53" max="53" width="42.85546875" style="79" bestFit="1" customWidth="1"/>
    <col min="54" max="54" width="3.7109375" style="79" customWidth="1"/>
    <col min="55" max="55" width="55" style="79" customWidth="1"/>
    <col min="56" max="16384" width="9.140625" style="79"/>
  </cols>
  <sheetData>
    <row r="1" spans="1:55" s="135" customFormat="1" ht="43.5" customHeight="1">
      <c r="A1" s="141" t="s">
        <v>66</v>
      </c>
      <c r="B1" s="141" t="s">
        <v>360</v>
      </c>
      <c r="C1" s="141" t="s">
        <v>85</v>
      </c>
      <c r="D1" s="141" t="s">
        <v>82</v>
      </c>
      <c r="E1" s="141" t="s">
        <v>184</v>
      </c>
      <c r="F1" s="141" t="s">
        <v>224</v>
      </c>
      <c r="G1" s="141" t="s">
        <v>201</v>
      </c>
      <c r="H1" s="141" t="s">
        <v>205</v>
      </c>
      <c r="I1" s="141" t="s">
        <v>223</v>
      </c>
      <c r="J1" s="141" t="s">
        <v>240</v>
      </c>
      <c r="K1" s="141" t="s">
        <v>244</v>
      </c>
      <c r="L1" s="141"/>
      <c r="M1" s="141"/>
      <c r="N1" s="93" t="s">
        <v>280</v>
      </c>
      <c r="O1" s="141" t="s">
        <v>271</v>
      </c>
      <c r="P1" s="141" t="s">
        <v>295</v>
      </c>
      <c r="Q1" s="141" t="s">
        <v>338</v>
      </c>
      <c r="R1" s="141" t="s">
        <v>20</v>
      </c>
      <c r="S1" s="141" t="s">
        <v>28</v>
      </c>
      <c r="T1" s="154" t="s">
        <v>34</v>
      </c>
      <c r="U1" s="154" t="s">
        <v>39</v>
      </c>
      <c r="V1" s="426"/>
      <c r="W1" s="427" t="s">
        <v>324</v>
      </c>
      <c r="X1" s="383" t="s">
        <v>293</v>
      </c>
      <c r="Y1" s="383" t="s">
        <v>307</v>
      </c>
      <c r="Z1" s="141"/>
      <c r="AA1" s="199" t="s">
        <v>361</v>
      </c>
      <c r="AB1" s="199"/>
      <c r="AC1" s="199" t="s">
        <v>362</v>
      </c>
      <c r="AD1" s="199"/>
      <c r="AF1" s="154" t="s">
        <v>335</v>
      </c>
      <c r="AH1" s="141" t="s">
        <v>336</v>
      </c>
      <c r="AI1" s="141" t="s">
        <v>337</v>
      </c>
      <c r="AK1" s="141" t="s">
        <v>352</v>
      </c>
      <c r="AM1" s="141" t="s">
        <v>353</v>
      </c>
      <c r="AP1" s="141" t="s">
        <v>369</v>
      </c>
      <c r="AQ1" s="141" t="s">
        <v>368</v>
      </c>
      <c r="AS1" s="383" t="s">
        <v>374</v>
      </c>
      <c r="AU1" s="154" t="s">
        <v>382</v>
      </c>
      <c r="AW1" s="385" t="s">
        <v>525</v>
      </c>
      <c r="AX1" s="385" t="s">
        <v>526</v>
      </c>
      <c r="AZ1" s="1417" t="s">
        <v>559</v>
      </c>
      <c r="BA1" s="1417"/>
      <c r="BC1" s="775" t="s">
        <v>638</v>
      </c>
    </row>
    <row r="2" spans="1:55" ht="90">
      <c r="A2" s="6" t="s">
        <v>100</v>
      </c>
      <c r="B2" s="41">
        <v>2000</v>
      </c>
      <c r="C2" s="41">
        <v>2013</v>
      </c>
      <c r="D2" s="41" t="s">
        <v>83</v>
      </c>
      <c r="E2" s="137" t="s">
        <v>185</v>
      </c>
      <c r="F2" s="137" t="s">
        <v>225</v>
      </c>
      <c r="G2" s="137" t="s">
        <v>199</v>
      </c>
      <c r="H2" s="137" t="s">
        <v>203</v>
      </c>
      <c r="I2" s="137" t="s">
        <v>92</v>
      </c>
      <c r="J2" s="137" t="s">
        <v>241</v>
      </c>
      <c r="K2" s="138" t="s">
        <v>245</v>
      </c>
      <c r="L2" s="171" t="s">
        <v>245</v>
      </c>
      <c r="M2" s="138">
        <v>1</v>
      </c>
      <c r="N2" s="625" t="s">
        <v>284</v>
      </c>
      <c r="O2" s="496" t="s">
        <v>605</v>
      </c>
      <c r="P2" s="629" t="s">
        <v>41</v>
      </c>
      <c r="Q2" s="173" t="s">
        <v>3</v>
      </c>
      <c r="R2" s="176" t="s">
        <v>23</v>
      </c>
      <c r="S2" s="174" t="s">
        <v>25</v>
      </c>
      <c r="T2" s="175" t="s">
        <v>29</v>
      </c>
      <c r="U2" s="171" t="s">
        <v>35</v>
      </c>
      <c r="V2" s="984">
        <v>1</v>
      </c>
      <c r="W2" s="428"/>
      <c r="X2" s="429" t="s">
        <v>581</v>
      </c>
      <c r="Y2" s="41" t="s">
        <v>729</v>
      </c>
      <c r="Z2" s="153"/>
      <c r="AA2" s="714" t="s">
        <v>631</v>
      </c>
      <c r="AB2" s="716" t="s">
        <v>631</v>
      </c>
      <c r="AC2" s="41" t="s">
        <v>309</v>
      </c>
      <c r="AD2" s="201" t="s">
        <v>309</v>
      </c>
      <c r="AF2" s="42" t="s">
        <v>35</v>
      </c>
      <c r="AH2" s="137" t="s">
        <v>340</v>
      </c>
      <c r="AI2" s="137" t="s">
        <v>340</v>
      </c>
      <c r="AK2" s="137" t="s">
        <v>344</v>
      </c>
      <c r="AM2" s="137" t="s">
        <v>354</v>
      </c>
      <c r="AP2" s="1194" t="s">
        <v>581</v>
      </c>
      <c r="AQ2" s="980" t="s">
        <v>673</v>
      </c>
      <c r="AS2" s="41" t="s">
        <v>372</v>
      </c>
      <c r="AU2" s="42" t="s">
        <v>375</v>
      </c>
      <c r="AW2" s="386" t="s">
        <v>527</v>
      </c>
      <c r="AX2" s="387" t="s">
        <v>527</v>
      </c>
      <c r="AZ2" s="415" t="s">
        <v>560</v>
      </c>
      <c r="BA2" s="416" t="s">
        <v>561</v>
      </c>
      <c r="BC2" s="754" t="s">
        <v>639</v>
      </c>
    </row>
    <row r="3" spans="1:55" ht="101.25">
      <c r="A3" s="6" t="s">
        <v>101</v>
      </c>
      <c r="B3" s="41">
        <v>2001</v>
      </c>
      <c r="C3" s="41">
        <v>2014</v>
      </c>
      <c r="D3" s="41" t="s">
        <v>84</v>
      </c>
      <c r="E3" s="137" t="s">
        <v>186</v>
      </c>
      <c r="F3" s="137" t="s">
        <v>226</v>
      </c>
      <c r="G3" s="137" t="s">
        <v>200</v>
      </c>
      <c r="H3" s="137" t="s">
        <v>204</v>
      </c>
      <c r="I3" s="137" t="s">
        <v>48</v>
      </c>
      <c r="J3" s="137" t="s">
        <v>281</v>
      </c>
      <c r="K3" s="138" t="s">
        <v>247</v>
      </c>
      <c r="L3" s="138" t="s">
        <v>247</v>
      </c>
      <c r="M3" s="138">
        <v>2</v>
      </c>
      <c r="N3" s="625" t="s">
        <v>258</v>
      </c>
      <c r="O3" s="496" t="s">
        <v>606</v>
      </c>
      <c r="P3" s="629" t="s">
        <v>42</v>
      </c>
      <c r="Q3" s="173" t="s">
        <v>300</v>
      </c>
      <c r="R3" s="172" t="s">
        <v>302</v>
      </c>
      <c r="S3" s="174" t="s">
        <v>26</v>
      </c>
      <c r="T3" s="175" t="s">
        <v>30</v>
      </c>
      <c r="U3" s="171" t="s">
        <v>36</v>
      </c>
      <c r="V3" s="984">
        <v>2</v>
      </c>
      <c r="W3" s="428"/>
      <c r="X3" s="429" t="s">
        <v>673</v>
      </c>
      <c r="Y3" s="1077" t="s">
        <v>729</v>
      </c>
      <c r="Z3" s="153"/>
      <c r="AA3" s="714" t="s">
        <v>632</v>
      </c>
      <c r="AB3" s="716" t="s">
        <v>632</v>
      </c>
      <c r="AC3" s="41" t="s">
        <v>310</v>
      </c>
      <c r="AD3" s="201" t="s">
        <v>310</v>
      </c>
      <c r="AF3" s="42" t="s">
        <v>36</v>
      </c>
      <c r="AH3" s="137" t="s">
        <v>363</v>
      </c>
      <c r="AI3" s="137" t="s">
        <v>342</v>
      </c>
      <c r="AK3" s="137" t="s">
        <v>345</v>
      </c>
      <c r="AM3" s="137" t="s">
        <v>355</v>
      </c>
      <c r="AP3" s="1194" t="s">
        <v>674</v>
      </c>
      <c r="AQ3" s="980" t="s">
        <v>582</v>
      </c>
      <c r="AS3" s="41" t="s">
        <v>373</v>
      </c>
      <c r="AU3" s="42" t="s">
        <v>376</v>
      </c>
      <c r="AW3" s="386" t="s">
        <v>528</v>
      </c>
      <c r="AX3" s="387" t="s">
        <v>528</v>
      </c>
      <c r="AZ3" s="1087" t="s">
        <v>697</v>
      </c>
      <c r="BA3" s="1093" t="s">
        <v>696</v>
      </c>
      <c r="BC3" s="754" t="s">
        <v>640</v>
      </c>
    </row>
    <row r="4" spans="1:55" ht="101.25">
      <c r="A4" s="6" t="s">
        <v>102</v>
      </c>
      <c r="B4" s="41">
        <v>2002</v>
      </c>
      <c r="C4" s="41">
        <v>2015</v>
      </c>
      <c r="E4" s="137" t="s">
        <v>187</v>
      </c>
      <c r="F4" s="137" t="s">
        <v>227</v>
      </c>
      <c r="H4" s="137" t="s">
        <v>2</v>
      </c>
      <c r="I4" s="137" t="s">
        <v>49</v>
      </c>
      <c r="J4" s="137" t="s">
        <v>282</v>
      </c>
      <c r="K4" s="138" t="s">
        <v>248</v>
      </c>
      <c r="L4" s="138" t="s">
        <v>248</v>
      </c>
      <c r="M4" s="138">
        <v>3</v>
      </c>
      <c r="N4" s="625" t="s">
        <v>285</v>
      </c>
      <c r="O4" s="513" t="s">
        <v>607</v>
      </c>
      <c r="Q4" s="173" t="s">
        <v>22</v>
      </c>
      <c r="R4" s="172" t="s">
        <v>759</v>
      </c>
      <c r="S4" s="174" t="s">
        <v>27</v>
      </c>
      <c r="T4" s="175" t="s">
        <v>31</v>
      </c>
      <c r="U4" s="171" t="s">
        <v>37</v>
      </c>
      <c r="V4" s="984">
        <v>3</v>
      </c>
      <c r="W4" s="428"/>
      <c r="X4" s="429"/>
      <c r="Y4" s="714"/>
      <c r="Z4" s="200"/>
      <c r="AC4" s="41" t="s">
        <v>311</v>
      </c>
      <c r="AD4" s="201" t="s">
        <v>311</v>
      </c>
      <c r="AF4" s="42" t="s">
        <v>37</v>
      </c>
      <c r="AH4" s="42" t="s">
        <v>366</v>
      </c>
      <c r="AK4" s="137" t="s">
        <v>346</v>
      </c>
      <c r="AM4" s="137" t="s">
        <v>356</v>
      </c>
      <c r="AP4" s="1194" t="s">
        <v>673</v>
      </c>
      <c r="AQ4" s="980" t="s">
        <v>583</v>
      </c>
      <c r="AS4" s="41" t="s">
        <v>343</v>
      </c>
      <c r="AU4" s="42" t="s">
        <v>377</v>
      </c>
      <c r="AW4" s="386" t="s">
        <v>529</v>
      </c>
      <c r="AX4" s="387" t="s">
        <v>529</v>
      </c>
      <c r="AZ4" s="1087" t="s">
        <v>709</v>
      </c>
      <c r="BA4" s="1093" t="s">
        <v>708</v>
      </c>
      <c r="BC4" s="754" t="s">
        <v>641</v>
      </c>
    </row>
    <row r="5" spans="1:55" ht="33.75">
      <c r="A5" s="6" t="s">
        <v>103</v>
      </c>
      <c r="B5" s="41">
        <v>2003</v>
      </c>
      <c r="C5" s="41">
        <v>2016</v>
      </c>
      <c r="E5" s="137" t="s">
        <v>188</v>
      </c>
      <c r="F5" s="137" t="s">
        <v>228</v>
      </c>
      <c r="I5" s="137" t="s">
        <v>50</v>
      </c>
      <c r="K5" s="138" t="s">
        <v>246</v>
      </c>
      <c r="L5" s="138" t="s">
        <v>246</v>
      </c>
      <c r="M5" s="138">
        <v>4</v>
      </c>
      <c r="N5" s="626" t="s">
        <v>286</v>
      </c>
      <c r="O5" s="513" t="s">
        <v>608</v>
      </c>
      <c r="Q5" s="173" t="s">
        <v>301</v>
      </c>
      <c r="R5" s="172" t="s">
        <v>303</v>
      </c>
      <c r="T5" s="42" t="s">
        <v>32</v>
      </c>
      <c r="U5" s="171" t="s">
        <v>38</v>
      </c>
      <c r="V5" s="984">
        <v>4</v>
      </c>
      <c r="W5" s="428"/>
      <c r="X5" s="429" t="s">
        <v>582</v>
      </c>
      <c r="Y5" s="714" t="s">
        <v>730</v>
      </c>
      <c r="Z5" s="200">
        <v>1</v>
      </c>
      <c r="AF5" s="42" t="s">
        <v>326</v>
      </c>
      <c r="AH5" s="137" t="s">
        <v>364</v>
      </c>
      <c r="AK5" s="137" t="s">
        <v>347</v>
      </c>
      <c r="AM5" s="137" t="s">
        <v>357</v>
      </c>
      <c r="AP5" s="1194" t="s">
        <v>582</v>
      </c>
      <c r="AQ5" s="980" t="s">
        <v>584</v>
      </c>
      <c r="AU5" s="42" t="s">
        <v>378</v>
      </c>
      <c r="AW5" s="386" t="s">
        <v>530</v>
      </c>
      <c r="AX5" s="387" t="s">
        <v>530</v>
      </c>
      <c r="AZ5" s="1087" t="s">
        <v>724</v>
      </c>
      <c r="BA5" s="1093" t="s">
        <v>723</v>
      </c>
      <c r="BC5" s="754" t="s">
        <v>642</v>
      </c>
    </row>
    <row r="6" spans="1:55" ht="45">
      <c r="A6" s="6" t="s">
        <v>104</v>
      </c>
      <c r="B6" s="41">
        <v>2004</v>
      </c>
      <c r="C6" s="41">
        <v>2017</v>
      </c>
      <c r="E6" s="137" t="s">
        <v>189</v>
      </c>
      <c r="F6" s="140"/>
      <c r="G6" s="141" t="s">
        <v>290</v>
      </c>
      <c r="H6" s="141" t="s">
        <v>257</v>
      </c>
      <c r="I6" s="137" t="s">
        <v>67</v>
      </c>
      <c r="J6" s="141" t="s">
        <v>263</v>
      </c>
      <c r="N6" s="626" t="s">
        <v>287</v>
      </c>
      <c r="O6" s="513" t="s">
        <v>609</v>
      </c>
      <c r="R6" s="172" t="s">
        <v>3</v>
      </c>
      <c r="T6" s="42" t="s">
        <v>33</v>
      </c>
      <c r="U6" s="171" t="s">
        <v>326</v>
      </c>
      <c r="V6" s="984">
        <v>5</v>
      </c>
      <c r="W6" s="428"/>
      <c r="X6" s="714" t="s">
        <v>583</v>
      </c>
      <c r="Y6" s="714" t="s">
        <v>737</v>
      </c>
      <c r="Z6" s="200"/>
      <c r="AA6" s="211"/>
      <c r="AH6" s="137" t="s">
        <v>365</v>
      </c>
      <c r="AK6" s="137" t="s">
        <v>348</v>
      </c>
      <c r="AM6" s="137" t="s">
        <v>358</v>
      </c>
      <c r="AP6" s="1194" t="s">
        <v>583</v>
      </c>
      <c r="AQ6" s="980" t="s">
        <v>585</v>
      </c>
      <c r="AU6" s="212" t="s">
        <v>379</v>
      </c>
      <c r="AW6" s="386" t="s">
        <v>531</v>
      </c>
      <c r="AX6" s="387" t="s">
        <v>531</v>
      </c>
      <c r="AZ6" s="1087" t="s">
        <v>725</v>
      </c>
      <c r="BA6" s="1093" t="s">
        <v>731</v>
      </c>
    </row>
    <row r="7" spans="1:55" ht="33.75">
      <c r="A7" s="6" t="s">
        <v>105</v>
      </c>
      <c r="B7" s="41">
        <v>2005</v>
      </c>
      <c r="E7" s="137" t="s">
        <v>190</v>
      </c>
      <c r="F7" s="140"/>
      <c r="G7" s="137" t="s">
        <v>254</v>
      </c>
      <c r="H7" s="137" t="s">
        <v>256</v>
      </c>
      <c r="I7" s="137" t="s">
        <v>68</v>
      </c>
      <c r="J7" s="137" t="s">
        <v>283</v>
      </c>
      <c r="N7" s="627" t="s">
        <v>288</v>
      </c>
      <c r="O7" s="513" t="s">
        <v>610</v>
      </c>
      <c r="U7" s="171" t="s">
        <v>84</v>
      </c>
      <c r="V7" s="985" t="s">
        <v>68</v>
      </c>
      <c r="W7" s="428"/>
      <c r="X7" s="714" t="s">
        <v>584</v>
      </c>
      <c r="Y7" s="1077" t="s">
        <v>730</v>
      </c>
      <c r="Z7" s="200"/>
      <c r="AA7" s="211"/>
      <c r="AH7" s="137" t="s">
        <v>341</v>
      </c>
      <c r="AK7" s="137" t="s">
        <v>349</v>
      </c>
      <c r="AM7" s="137" t="s">
        <v>359</v>
      </c>
      <c r="AP7" s="1194" t="s">
        <v>584</v>
      </c>
      <c r="AQ7" s="980" t="s">
        <v>588</v>
      </c>
      <c r="AU7" s="212" t="s">
        <v>380</v>
      </c>
      <c r="AW7" s="386" t="s">
        <v>532</v>
      </c>
      <c r="AX7" s="387" t="s">
        <v>532</v>
      </c>
      <c r="AZ7" s="1087" t="s">
        <v>726</v>
      </c>
      <c r="BA7" s="1093" t="s">
        <v>736</v>
      </c>
    </row>
    <row r="8" spans="1:55" ht="33.75">
      <c r="A8" s="6" t="s">
        <v>106</v>
      </c>
      <c r="B8" s="41">
        <v>2006</v>
      </c>
      <c r="E8" s="137" t="s">
        <v>191</v>
      </c>
      <c r="F8" s="140"/>
      <c r="G8" s="137" t="s">
        <v>255</v>
      </c>
      <c r="H8" s="137" t="s">
        <v>262</v>
      </c>
      <c r="I8" s="137" t="s">
        <v>182</v>
      </c>
      <c r="J8" s="137" t="s">
        <v>279</v>
      </c>
      <c r="N8" s="628" t="s">
        <v>289</v>
      </c>
      <c r="O8" s="513" t="s">
        <v>611</v>
      </c>
      <c r="V8" s="985" t="s">
        <v>182</v>
      </c>
      <c r="W8" s="428"/>
      <c r="X8" s="714" t="s">
        <v>585</v>
      </c>
      <c r="Y8" s="1077" t="s">
        <v>730</v>
      </c>
      <c r="Z8" s="200"/>
      <c r="AA8" s="211"/>
      <c r="AK8" s="137" t="s">
        <v>350</v>
      </c>
      <c r="AP8" s="1194" t="s">
        <v>585</v>
      </c>
      <c r="AQ8" s="980" t="s">
        <v>587</v>
      </c>
      <c r="AU8" s="212" t="s">
        <v>381</v>
      </c>
      <c r="AW8" s="386" t="s">
        <v>533</v>
      </c>
      <c r="AX8" s="387" t="s">
        <v>533</v>
      </c>
      <c r="AZ8" s="1087" t="s">
        <v>727</v>
      </c>
      <c r="BA8" s="1093" t="s">
        <v>746</v>
      </c>
    </row>
    <row r="9" spans="1:55" ht="33.75">
      <c r="A9" s="6" t="s">
        <v>107</v>
      </c>
      <c r="B9" s="41">
        <v>2007</v>
      </c>
      <c r="E9" s="137" t="s">
        <v>192</v>
      </c>
      <c r="F9" s="140"/>
      <c r="G9" s="137" t="s">
        <v>262</v>
      </c>
      <c r="I9" s="137" t="s">
        <v>183</v>
      </c>
      <c r="O9" s="513" t="s">
        <v>612</v>
      </c>
      <c r="V9" s="985" t="s">
        <v>183</v>
      </c>
      <c r="W9" s="428"/>
      <c r="X9" s="714" t="s">
        <v>586</v>
      </c>
      <c r="Y9" s="1077" t="s">
        <v>729</v>
      </c>
      <c r="Z9" s="200">
        <v>1</v>
      </c>
      <c r="AA9" s="211"/>
      <c r="AK9" s="137" t="s">
        <v>351</v>
      </c>
      <c r="AP9" s="1194" t="s">
        <v>588</v>
      </c>
      <c r="AQ9" s="980" t="s">
        <v>586</v>
      </c>
      <c r="AW9" s="386" t="s">
        <v>534</v>
      </c>
      <c r="AX9" s="387" t="s">
        <v>534</v>
      </c>
      <c r="AZ9" s="1087" t="s">
        <v>728</v>
      </c>
      <c r="BA9" s="1093" t="s">
        <v>743</v>
      </c>
    </row>
    <row r="10" spans="1:55" ht="112.5">
      <c r="A10" s="6" t="s">
        <v>108</v>
      </c>
      <c r="B10" s="41">
        <v>2008</v>
      </c>
      <c r="E10" s="137" t="s">
        <v>193</v>
      </c>
      <c r="F10" s="140"/>
      <c r="I10" s="137" t="s">
        <v>207</v>
      </c>
      <c r="O10" s="513" t="s">
        <v>613</v>
      </c>
      <c r="V10" s="986" t="s">
        <v>207</v>
      </c>
      <c r="W10" s="983"/>
      <c r="X10" s="981" t="s">
        <v>587</v>
      </c>
      <c r="Y10" s="982" t="s">
        <v>742</v>
      </c>
      <c r="Z10" s="200"/>
      <c r="AP10" s="1194" t="s">
        <v>587</v>
      </c>
      <c r="AQ10" s="980" t="s">
        <v>581</v>
      </c>
      <c r="AW10" s="386" t="s">
        <v>535</v>
      </c>
      <c r="AX10" s="387" t="s">
        <v>535</v>
      </c>
    </row>
    <row r="11" spans="1:55" ht="22.5">
      <c r="A11" s="6" t="s">
        <v>109</v>
      </c>
      <c r="B11" s="41">
        <v>2009</v>
      </c>
      <c r="E11" s="137" t="s">
        <v>194</v>
      </c>
      <c r="F11" s="140"/>
      <c r="I11" s="137" t="s">
        <v>208</v>
      </c>
      <c r="O11" s="496" t="s">
        <v>614</v>
      </c>
      <c r="V11" s="985" t="s">
        <v>208</v>
      </c>
      <c r="W11" s="430"/>
      <c r="X11" s="429" t="s">
        <v>588</v>
      </c>
      <c r="Y11" s="714" t="s">
        <v>741</v>
      </c>
      <c r="Z11" s="200"/>
      <c r="AP11" s="1194" t="s">
        <v>586</v>
      </c>
      <c r="AQ11" s="703"/>
      <c r="AW11" s="386" t="s">
        <v>536</v>
      </c>
      <c r="AX11" s="387" t="s">
        <v>536</v>
      </c>
    </row>
    <row r="12" spans="1:55" ht="33.75">
      <c r="A12" s="6" t="s">
        <v>64</v>
      </c>
      <c r="B12" s="41">
        <v>2010</v>
      </c>
      <c r="E12" s="137" t="s">
        <v>195</v>
      </c>
      <c r="F12" s="140"/>
      <c r="G12" s="141" t="s">
        <v>291</v>
      </c>
      <c r="H12" s="141" t="s">
        <v>259</v>
      </c>
      <c r="I12" s="137" t="s">
        <v>209</v>
      </c>
      <c r="O12" s="496" t="s">
        <v>3</v>
      </c>
      <c r="V12" s="985" t="s">
        <v>209</v>
      </c>
      <c r="W12" s="514"/>
      <c r="X12" s="429" t="s">
        <v>669</v>
      </c>
      <c r="Y12" s="1077" t="s">
        <v>729</v>
      </c>
      <c r="AP12" s="1043"/>
      <c r="AW12" s="386" t="s">
        <v>208</v>
      </c>
      <c r="AX12" s="387" t="s">
        <v>208</v>
      </c>
    </row>
    <row r="13" spans="1:55" ht="22.5">
      <c r="A13" s="6" t="s">
        <v>110</v>
      </c>
      <c r="B13" s="41">
        <v>2011</v>
      </c>
      <c r="E13" s="137" t="s">
        <v>196</v>
      </c>
      <c r="F13" s="140"/>
      <c r="G13" s="137" t="s">
        <v>260</v>
      </c>
      <c r="H13" s="137" t="s">
        <v>261</v>
      </c>
      <c r="I13" s="137" t="s">
        <v>210</v>
      </c>
      <c r="V13" s="985" t="s">
        <v>210</v>
      </c>
      <c r="W13" s="514"/>
      <c r="X13" s="514"/>
      <c r="Y13" s="514"/>
      <c r="AW13" s="386" t="s">
        <v>209</v>
      </c>
      <c r="AX13" s="387" t="s">
        <v>209</v>
      </c>
    </row>
    <row r="14" spans="1:55" ht="45">
      <c r="A14" s="6" t="s">
        <v>65</v>
      </c>
      <c r="B14" s="41">
        <v>2012</v>
      </c>
      <c r="G14" s="137" t="s">
        <v>262</v>
      </c>
      <c r="H14" s="137" t="s">
        <v>262</v>
      </c>
      <c r="I14" s="137" t="s">
        <v>211</v>
      </c>
      <c r="N14" s="93" t="s">
        <v>315</v>
      </c>
      <c r="V14" s="984">
        <v>13</v>
      </c>
      <c r="W14" s="428"/>
      <c r="X14" s="429" t="s">
        <v>674</v>
      </c>
      <c r="Y14" s="1077" t="s">
        <v>729</v>
      </c>
      <c r="AW14" s="386" t="s">
        <v>210</v>
      </c>
      <c r="AX14" s="387" t="s">
        <v>210</v>
      </c>
    </row>
    <row r="15" spans="1:55" ht="63.75">
      <c r="A15" s="6" t="s">
        <v>438</v>
      </c>
      <c r="B15" s="41">
        <v>2013</v>
      </c>
      <c r="I15" s="137" t="s">
        <v>212</v>
      </c>
      <c r="N15" s="170" t="s">
        <v>323</v>
      </c>
      <c r="V15" s="497"/>
      <c r="W15" s="497"/>
      <c r="X15" s="210"/>
      <c r="Y15" s="497"/>
      <c r="AW15" s="386" t="s">
        <v>211</v>
      </c>
      <c r="AX15" s="387" t="s">
        <v>211</v>
      </c>
    </row>
    <row r="16" spans="1:55" ht="21" customHeight="1">
      <c r="A16" s="6" t="s">
        <v>111</v>
      </c>
      <c r="B16" s="41">
        <v>2014</v>
      </c>
      <c r="I16" s="137" t="s">
        <v>213</v>
      </c>
      <c r="N16" s="170" t="s">
        <v>322</v>
      </c>
      <c r="AW16" s="386" t="s">
        <v>212</v>
      </c>
      <c r="AX16" s="387" t="s">
        <v>212</v>
      </c>
    </row>
    <row r="17" spans="1:50" ht="21" customHeight="1">
      <c r="A17" s="6" t="s">
        <v>112</v>
      </c>
      <c r="B17" s="41">
        <v>2015</v>
      </c>
      <c r="I17" s="137" t="s">
        <v>214</v>
      </c>
      <c r="N17" s="170" t="s">
        <v>321</v>
      </c>
      <c r="X17" s="210"/>
      <c r="AW17" s="386" t="s">
        <v>213</v>
      </c>
      <c r="AX17" s="387" t="s">
        <v>213</v>
      </c>
    </row>
    <row r="18" spans="1:50" ht="21" customHeight="1">
      <c r="A18" s="6" t="s">
        <v>113</v>
      </c>
      <c r="B18" s="41">
        <v>2016</v>
      </c>
      <c r="I18" s="137" t="s">
        <v>215</v>
      </c>
      <c r="N18" s="170" t="s">
        <v>320</v>
      </c>
      <c r="X18" s="210"/>
      <c r="AW18" s="386" t="s">
        <v>214</v>
      </c>
      <c r="AX18" s="387" t="s">
        <v>214</v>
      </c>
    </row>
    <row r="19" spans="1:50" ht="21" customHeight="1">
      <c r="A19" s="6" t="s">
        <v>114</v>
      </c>
      <c r="B19" s="41">
        <v>2017</v>
      </c>
      <c r="I19" s="137" t="s">
        <v>216</v>
      </c>
      <c r="N19" s="170" t="s">
        <v>319</v>
      </c>
      <c r="X19" s="210"/>
      <c r="AW19" s="386" t="s">
        <v>215</v>
      </c>
      <c r="AX19" s="387" t="s">
        <v>215</v>
      </c>
    </row>
    <row r="20" spans="1:50" ht="21" customHeight="1">
      <c r="A20" s="6" t="s">
        <v>115</v>
      </c>
      <c r="B20" s="41">
        <v>2018</v>
      </c>
      <c r="I20" s="137" t="s">
        <v>217</v>
      </c>
      <c r="N20" s="170" t="s">
        <v>318</v>
      </c>
      <c r="AW20" s="386" t="s">
        <v>216</v>
      </c>
      <c r="AX20" s="387" t="s">
        <v>216</v>
      </c>
    </row>
    <row r="21" spans="1:50" ht="21" customHeight="1">
      <c r="A21" s="6" t="s">
        <v>116</v>
      </c>
      <c r="B21" s="41">
        <v>2019</v>
      </c>
      <c r="I21" s="137" t="s">
        <v>218</v>
      </c>
      <c r="N21" s="170" t="s">
        <v>317</v>
      </c>
      <c r="AW21" s="386" t="s">
        <v>217</v>
      </c>
      <c r="AX21" s="387" t="s">
        <v>217</v>
      </c>
    </row>
    <row r="22" spans="1:50" ht="21" customHeight="1">
      <c r="A22" s="6" t="s">
        <v>117</v>
      </c>
      <c r="B22" s="41">
        <v>2020</v>
      </c>
      <c r="N22" s="170" t="s">
        <v>316</v>
      </c>
      <c r="AW22" s="386" t="s">
        <v>218</v>
      </c>
      <c r="AX22" s="387" t="s">
        <v>218</v>
      </c>
    </row>
    <row r="23" spans="1:50" ht="21" customHeight="1">
      <c r="A23" s="6" t="s">
        <v>118</v>
      </c>
      <c r="B23" s="41">
        <v>2021</v>
      </c>
      <c r="AW23" s="386" t="s">
        <v>537</v>
      </c>
      <c r="AX23" s="387" t="s">
        <v>537</v>
      </c>
    </row>
    <row r="24" spans="1:50" ht="21" customHeight="1">
      <c r="A24" s="6" t="s">
        <v>119</v>
      </c>
      <c r="B24" s="41">
        <v>2022</v>
      </c>
      <c r="AW24" s="386" t="s">
        <v>538</v>
      </c>
      <c r="AX24" s="387" t="s">
        <v>538</v>
      </c>
    </row>
    <row r="25" spans="1:50">
      <c r="A25" s="6" t="s">
        <v>120</v>
      </c>
      <c r="B25" s="41">
        <v>2023</v>
      </c>
      <c r="AW25" s="386" t="s">
        <v>539</v>
      </c>
      <c r="AX25" s="387" t="s">
        <v>539</v>
      </c>
    </row>
    <row r="26" spans="1:50">
      <c r="A26" s="6" t="s">
        <v>121</v>
      </c>
      <c r="B26" s="41">
        <v>2024</v>
      </c>
      <c r="AX26" s="387" t="s">
        <v>540</v>
      </c>
    </row>
    <row r="27" spans="1:50">
      <c r="A27" s="6" t="s">
        <v>122</v>
      </c>
      <c r="B27" s="41">
        <v>2025</v>
      </c>
      <c r="AX27" s="387" t="s">
        <v>541</v>
      </c>
    </row>
    <row r="28" spans="1:50">
      <c r="A28" s="6" t="s">
        <v>123</v>
      </c>
      <c r="D28" s="262"/>
      <c r="E28" s="263"/>
      <c r="F28" s="263"/>
      <c r="H28" s="264" t="s">
        <v>406</v>
      </c>
      <c r="AX28" s="387" t="s">
        <v>542</v>
      </c>
    </row>
    <row r="29" spans="1:50">
      <c r="A29" s="6" t="s">
        <v>124</v>
      </c>
      <c r="D29" s="265" t="s">
        <v>407</v>
      </c>
      <c r="E29" s="266" t="str">
        <f>IF(periodStart = "","", periodStart)</f>
        <v>01.01.2024</v>
      </c>
      <c r="F29" s="266" t="str">
        <f>IF(periodEnd = "","", periodEnd)</f>
        <v>31.12.2028</v>
      </c>
      <c r="H29" s="267" t="s">
        <v>1765</v>
      </c>
      <c r="AX29" s="387" t="s">
        <v>543</v>
      </c>
    </row>
    <row r="30" spans="1:50">
      <c r="A30" s="6" t="s">
        <v>125</v>
      </c>
      <c r="D30" s="268"/>
      <c r="E30" s="269"/>
      <c r="F30" s="269"/>
      <c r="AX30" s="387" t="s">
        <v>544</v>
      </c>
    </row>
    <row r="31" spans="1:50" ht="12.75">
      <c r="A31" s="6" t="s">
        <v>126</v>
      </c>
      <c r="D31" s="262"/>
      <c r="E31" s="263"/>
      <c r="F31" s="263"/>
      <c r="H31" s="270"/>
      <c r="AX31" s="387" t="s">
        <v>545</v>
      </c>
    </row>
    <row r="32" spans="1:50">
      <c r="A32" s="6" t="s">
        <v>127</v>
      </c>
      <c r="D32" s="265" t="s">
        <v>408</v>
      </c>
      <c r="E32" s="271"/>
      <c r="F32" s="271"/>
      <c r="H32" s="272" t="s">
        <v>409</v>
      </c>
      <c r="O32" s="497" t="s">
        <v>605</v>
      </c>
      <c r="AX32" s="387" t="s">
        <v>546</v>
      </c>
    </row>
    <row r="33" spans="1:50">
      <c r="A33" s="6" t="s">
        <v>128</v>
      </c>
      <c r="O33" s="497" t="s">
        <v>606</v>
      </c>
      <c r="AX33" s="387" t="s">
        <v>547</v>
      </c>
    </row>
    <row r="34" spans="1:50">
      <c r="A34" s="6" t="s">
        <v>129</v>
      </c>
      <c r="O34" s="497" t="s">
        <v>607</v>
      </c>
      <c r="AX34" s="387" t="s">
        <v>548</v>
      </c>
    </row>
    <row r="35" spans="1:50">
      <c r="A35" s="6" t="s">
        <v>130</v>
      </c>
      <c r="O35" s="497" t="s">
        <v>608</v>
      </c>
      <c r="X35" s="497"/>
      <c r="Y35" s="497"/>
      <c r="AX35" s="387" t="s">
        <v>549</v>
      </c>
    </row>
    <row r="36" spans="1:50">
      <c r="A36" s="6" t="s">
        <v>94</v>
      </c>
      <c r="O36" s="497" t="s">
        <v>609</v>
      </c>
      <c r="AX36" s="387" t="s">
        <v>550</v>
      </c>
    </row>
    <row r="37" spans="1:50">
      <c r="A37" s="6" t="s">
        <v>95</v>
      </c>
      <c r="O37" s="497" t="s">
        <v>610</v>
      </c>
      <c r="AX37" s="387" t="s">
        <v>551</v>
      </c>
    </row>
    <row r="38" spans="1:50">
      <c r="A38" s="6" t="s">
        <v>96</v>
      </c>
      <c r="O38" s="497" t="s">
        <v>611</v>
      </c>
      <c r="AX38" s="387" t="s">
        <v>552</v>
      </c>
    </row>
    <row r="39" spans="1:50">
      <c r="A39" s="6" t="s">
        <v>97</v>
      </c>
      <c r="O39" s="497" t="s">
        <v>612</v>
      </c>
      <c r="AX39" s="387" t="s">
        <v>500</v>
      </c>
    </row>
    <row r="40" spans="1:50">
      <c r="A40" s="6" t="s">
        <v>98</v>
      </c>
      <c r="O40" s="497" t="s">
        <v>613</v>
      </c>
      <c r="AX40" s="387" t="s">
        <v>501</v>
      </c>
    </row>
    <row r="41" spans="1:50">
      <c r="A41" s="6" t="s">
        <v>99</v>
      </c>
      <c r="O41" s="497" t="s">
        <v>614</v>
      </c>
      <c r="AX41" s="387" t="s">
        <v>502</v>
      </c>
    </row>
    <row r="42" spans="1:50">
      <c r="A42" s="6" t="s">
        <v>131</v>
      </c>
      <c r="AX42" s="387" t="s">
        <v>503</v>
      </c>
    </row>
    <row r="43" spans="1:50">
      <c r="A43" s="6" t="s">
        <v>132</v>
      </c>
      <c r="AX43" s="387" t="s">
        <v>504</v>
      </c>
    </row>
    <row r="44" spans="1:50">
      <c r="A44" s="6" t="s">
        <v>133</v>
      </c>
      <c r="AX44" s="387" t="s">
        <v>505</v>
      </c>
    </row>
    <row r="45" spans="1:50">
      <c r="A45" s="6" t="s">
        <v>134</v>
      </c>
      <c r="AX45" s="387" t="s">
        <v>506</v>
      </c>
    </row>
    <row r="46" spans="1:50">
      <c r="A46" s="6" t="s">
        <v>135</v>
      </c>
      <c r="AX46" s="387" t="s">
        <v>507</v>
      </c>
    </row>
    <row r="47" spans="1:50">
      <c r="A47" s="6" t="s">
        <v>156</v>
      </c>
      <c r="AX47" s="387" t="s">
        <v>508</v>
      </c>
    </row>
    <row r="48" spans="1:50">
      <c r="A48" s="6" t="s">
        <v>157</v>
      </c>
      <c r="AX48" s="387" t="s">
        <v>509</v>
      </c>
    </row>
    <row r="49" spans="1:50">
      <c r="A49" s="6" t="s">
        <v>158</v>
      </c>
      <c r="AX49" s="387" t="s">
        <v>510</v>
      </c>
    </row>
    <row r="50" spans="1:50">
      <c r="A50" s="6" t="s">
        <v>136</v>
      </c>
      <c r="AX50" s="387" t="s">
        <v>511</v>
      </c>
    </row>
    <row r="51" spans="1:50">
      <c r="A51" s="6" t="s">
        <v>137</v>
      </c>
      <c r="AX51" s="387" t="s">
        <v>512</v>
      </c>
    </row>
    <row r="52" spans="1:50">
      <c r="A52" s="6" t="s">
        <v>138</v>
      </c>
      <c r="AX52" s="387" t="s">
        <v>513</v>
      </c>
    </row>
    <row r="53" spans="1:50">
      <c r="A53" s="6" t="s">
        <v>139</v>
      </c>
      <c r="X53" s="449"/>
      <c r="AX53" s="387" t="s">
        <v>514</v>
      </c>
    </row>
    <row r="54" spans="1:50">
      <c r="A54" s="6" t="s">
        <v>140</v>
      </c>
      <c r="X54" s="449"/>
      <c r="AX54" s="387" t="s">
        <v>515</v>
      </c>
    </row>
    <row r="55" spans="1:50">
      <c r="A55" s="6" t="s">
        <v>141</v>
      </c>
      <c r="X55" s="449"/>
      <c r="AX55" s="387" t="s">
        <v>516</v>
      </c>
    </row>
    <row r="56" spans="1:50">
      <c r="A56" s="6" t="s">
        <v>142</v>
      </c>
      <c r="X56" s="449"/>
      <c r="AX56" s="387" t="s">
        <v>517</v>
      </c>
    </row>
    <row r="57" spans="1:50">
      <c r="A57" s="6" t="s">
        <v>386</v>
      </c>
      <c r="X57" s="449"/>
      <c r="AX57" s="387" t="s">
        <v>518</v>
      </c>
    </row>
    <row r="58" spans="1:50">
      <c r="A58" s="6" t="s">
        <v>143</v>
      </c>
      <c r="X58" s="449"/>
      <c r="AX58" s="387" t="s">
        <v>519</v>
      </c>
    </row>
    <row r="59" spans="1:50">
      <c r="A59" s="6" t="s">
        <v>144</v>
      </c>
      <c r="X59" s="449"/>
      <c r="AX59" s="387" t="s">
        <v>520</v>
      </c>
    </row>
    <row r="60" spans="1:50">
      <c r="A60" s="6" t="s">
        <v>145</v>
      </c>
      <c r="X60" s="449"/>
      <c r="AX60" s="387" t="s">
        <v>521</v>
      </c>
    </row>
    <row r="61" spans="1:50">
      <c r="A61" s="6" t="s">
        <v>146</v>
      </c>
      <c r="X61" s="449"/>
      <c r="AX61" s="387" t="s">
        <v>522</v>
      </c>
    </row>
    <row r="62" spans="1:50">
      <c r="A62" s="6" t="s">
        <v>89</v>
      </c>
      <c r="X62" s="449"/>
    </row>
    <row r="63" spans="1:50">
      <c r="A63" s="6" t="s">
        <v>147</v>
      </c>
    </row>
    <row r="64" spans="1:50">
      <c r="A64" s="6" t="s">
        <v>148</v>
      </c>
    </row>
    <row r="65" spans="1:1">
      <c r="A65" s="6" t="s">
        <v>149</v>
      </c>
    </row>
    <row r="66" spans="1:1">
      <c r="A66" s="6" t="s">
        <v>150</v>
      </c>
    </row>
    <row r="67" spans="1:1">
      <c r="A67" s="6" t="s">
        <v>151</v>
      </c>
    </row>
    <row r="68" spans="1:1">
      <c r="A68" s="6" t="s">
        <v>152</v>
      </c>
    </row>
    <row r="69" spans="1:1">
      <c r="A69" s="6" t="s">
        <v>153</v>
      </c>
    </row>
    <row r="70" spans="1:1">
      <c r="A70" s="6" t="s">
        <v>154</v>
      </c>
    </row>
    <row r="71" spans="1:1">
      <c r="A71" s="6" t="s">
        <v>155</v>
      </c>
    </row>
    <row r="72" spans="1:1">
      <c r="A72" s="6" t="s">
        <v>159</v>
      </c>
    </row>
    <row r="73" spans="1:1">
      <c r="A73" s="6" t="s">
        <v>160</v>
      </c>
    </row>
    <row r="74" spans="1:1">
      <c r="A74" s="6" t="s">
        <v>161</v>
      </c>
    </row>
    <row r="75" spans="1:1">
      <c r="A75" s="6" t="s">
        <v>162</v>
      </c>
    </row>
    <row r="76" spans="1:1">
      <c r="A76" s="6" t="s">
        <v>163</v>
      </c>
    </row>
    <row r="77" spans="1:1">
      <c r="A77" s="6" t="s">
        <v>164</v>
      </c>
    </row>
    <row r="78" spans="1:1">
      <c r="A78" s="6" t="s">
        <v>165</v>
      </c>
    </row>
    <row r="79" spans="1:1">
      <c r="A79" s="6" t="s">
        <v>93</v>
      </c>
    </row>
    <row r="80" spans="1:1">
      <c r="A80" s="6" t="s">
        <v>166</v>
      </c>
    </row>
    <row r="81" spans="1:1">
      <c r="A81" s="6" t="s">
        <v>167</v>
      </c>
    </row>
    <row r="82" spans="1:1">
      <c r="A82" s="6" t="s">
        <v>168</v>
      </c>
    </row>
    <row r="83" spans="1:1">
      <c r="A83" s="6" t="s">
        <v>43</v>
      </c>
    </row>
    <row r="84" spans="1:1">
      <c r="A84" s="6" t="s">
        <v>44</v>
      </c>
    </row>
    <row r="85" spans="1:1">
      <c r="A85" s="6" t="s">
        <v>45</v>
      </c>
    </row>
    <row r="86" spans="1:1">
      <c r="A86" s="6" t="s">
        <v>46</v>
      </c>
    </row>
    <row r="87" spans="1:1">
      <c r="A87" s="6" t="s">
        <v>47</v>
      </c>
    </row>
  </sheetData>
  <sheetProtection formatColumns="0" formatRows="0"/>
  <mergeCells count="1">
    <mergeCell ref="AZ1:BA1"/>
  </mergeCells>
  <phoneticPr fontId="10" type="noConversion"/>
  <pageMargins left="0.75" right="0.75" top="1" bottom="1"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4_1">
    <tabColor rgb="FFFFCC99"/>
  </sheetPr>
  <dimension ref="A1"/>
  <sheetViews>
    <sheetView showGridLines="0" workbookViewId="0"/>
  </sheetViews>
  <sheetFormatPr defaultColWidth="9.140625" defaultRowHeight="11.25"/>
  <cols>
    <col min="1" max="16384" width="9.140625" style="1092"/>
  </cols>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3">
    <tabColor indexed="47"/>
  </sheetPr>
  <dimension ref="A1"/>
  <sheetViews>
    <sheetView showGridLines="0" zoomScaleNormal="100" workbookViewId="0"/>
  </sheetViews>
  <sheetFormatPr defaultColWidth="9.140625" defaultRowHeight="11.25"/>
  <cols>
    <col min="1" max="16384" width="9.140625" style="1071"/>
  </cols>
  <sheetData>
    <row r="1" spans="1:1">
      <c r="A1" s="1072"/>
    </row>
  </sheetData>
  <sheetProtection formatColumns="0" formatRows="0"/>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heckCyan">
    <tabColor indexed="47"/>
  </sheetPr>
  <dimension ref="A1:A206"/>
  <sheetViews>
    <sheetView showGridLines="0" workbookViewId="0"/>
  </sheetViews>
  <sheetFormatPr defaultRowHeight="11.25"/>
  <sheetData>
    <row r="1" spans="1:1">
      <c r="A1" s="1173">
        <f>IF('Форма 4.10.2 | Т-ТЭ | &gt;=25МВт'!$O$22="",1,0)</f>
        <v>1</v>
      </c>
    </row>
    <row r="2" spans="1:1">
      <c r="A2" s="1173">
        <f>IF('Форма 4.10.2 | Т-ТЭ | &gt;=25МВт'!$O$23="",1,0)</f>
        <v>1</v>
      </c>
    </row>
    <row r="3" spans="1:1">
      <c r="A3" s="1173">
        <f>IF('Форма 4.10.2 | Т-ТЭ | &gt;=25МВт'!$M$24="",1,0)</f>
        <v>1</v>
      </c>
    </row>
    <row r="4" spans="1:1">
      <c r="A4" s="1173">
        <f>IF('Форма 4.10.2 | Т-ТЭ | &gt;=25МВт'!$R$24="",1,0)</f>
        <v>1</v>
      </c>
    </row>
    <row r="5" spans="1:1">
      <c r="A5" s="1173">
        <f>IF('Форма 4.10.2 | Т-ТЭ | &gt;=25МВт'!$T$24="",1,0)</f>
        <v>1</v>
      </c>
    </row>
    <row r="6" spans="1:1">
      <c r="A6" s="1173">
        <f>IF('Форма 4.10.2 | Т-ТЭ | &gt;=25МВт'!$S$24="",1,0)</f>
        <v>0</v>
      </c>
    </row>
    <row r="7" spans="1:1">
      <c r="A7" s="1173">
        <f>IF('Форма 4.10.2 | Т-ТЭ | &gt;=25МВт'!$U$24="",1,0)</f>
        <v>0</v>
      </c>
    </row>
    <row r="8" spans="1:1">
      <c r="A8" s="1173">
        <f>IF('Форма 4.10.2 | Т-ТЭ | ТСО'!$O$22="",1,0)</f>
        <v>1</v>
      </c>
    </row>
    <row r="9" spans="1:1">
      <c r="A9" s="1173">
        <f>IF('Форма 4.10.2 | Т-ТЭ | ТСО'!$O$23="",1,0)</f>
        <v>1</v>
      </c>
    </row>
    <row r="10" spans="1:1">
      <c r="A10" s="1173">
        <f>IF('Форма 4.10.2 | Т-ТЭ | ТСО'!$M$24="",1,0)</f>
        <v>1</v>
      </c>
    </row>
    <row r="11" spans="1:1">
      <c r="A11" s="1173">
        <f>IF('Форма 4.10.2 | Т-ТЭ | ТСО'!$R$24="",1,0)</f>
        <v>1</v>
      </c>
    </row>
    <row r="12" spans="1:1">
      <c r="A12" s="1173">
        <f>IF('Форма 4.10.2 | Т-ТЭ | ТСО'!$T$24="",1,0)</f>
        <v>1</v>
      </c>
    </row>
    <row r="13" spans="1:1">
      <c r="A13" s="1173">
        <f>IF('Форма 4.10.2 | Т-ТЭ | ТСО'!$S$24="",1,0)</f>
        <v>0</v>
      </c>
    </row>
    <row r="14" spans="1:1">
      <c r="A14" s="1173">
        <f>IF('Форма 4.10.2 | Т-ТЭ | ТСО'!$U$24="",1,0)</f>
        <v>0</v>
      </c>
    </row>
    <row r="15" spans="1:1">
      <c r="A15" s="1173">
        <f>IF('Форма 4.10.2 | Т-ТЭ | потр'!$O$22="",1,0)</f>
        <v>0</v>
      </c>
    </row>
    <row r="16" spans="1:1">
      <c r="A16" s="1173">
        <f>IF('Форма 4.10.2 | Т-ТЭ | потр'!$O$23="",1,0)</f>
        <v>0</v>
      </c>
    </row>
    <row r="17" spans="1:1">
      <c r="A17" s="1173">
        <f>IF('Форма 4.10.2 | Т-ТЭ | потр'!$M$24="",1,0)</f>
        <v>0</v>
      </c>
    </row>
    <row r="18" spans="1:1">
      <c r="A18" s="1173">
        <f>IF('Форма 4.10.2 | Т-ТЭ | потр'!$R$24="",1,0)</f>
        <v>0</v>
      </c>
    </row>
    <row r="19" spans="1:1">
      <c r="A19" s="1173">
        <f>IF('Форма 4.10.2 | Т-ТЭ | потр'!$T$24="",1,0)</f>
        <v>0</v>
      </c>
    </row>
    <row r="20" spans="1:1">
      <c r="A20" s="1173">
        <f>IF('Форма 4.10.2 | Т-ТЭ | потр'!$S$24="",1,0)</f>
        <v>0</v>
      </c>
    </row>
    <row r="21" spans="1:1">
      <c r="A21" s="1173">
        <f>IF('Форма 4.10.2 | Т-ТЭ | потр'!$U$24="",1,0)</f>
        <v>0</v>
      </c>
    </row>
    <row r="22" spans="1:1">
      <c r="A22" s="1173">
        <f>IF('Форма 4.10.2 | Т-ТЭ | предел'!$O$24="",1,0)</f>
        <v>1</v>
      </c>
    </row>
    <row r="23" spans="1:1">
      <c r="A23" s="1173">
        <f>IF('Форма 4.10.2 | Т-ТЭ | предел'!$O$25="",1,0)</f>
        <v>1</v>
      </c>
    </row>
    <row r="24" spans="1:1">
      <c r="A24" s="1173">
        <f>IF('Форма 4.10.2 | Т-ТЭ | предел'!$M$26="",1,0)</f>
        <v>1</v>
      </c>
    </row>
    <row r="25" spans="1:1">
      <c r="A25" s="1173">
        <f>IF('Форма 4.10.2 | Т-ТЭ | предел'!$R$26="",1,0)</f>
        <v>1</v>
      </c>
    </row>
    <row r="26" spans="1:1">
      <c r="A26" s="1173">
        <f>IF('Форма 4.10.2 | Т-ТЭ | предел'!$T$26="",1,0)</f>
        <v>1</v>
      </c>
    </row>
    <row r="27" spans="1:1">
      <c r="A27" s="1173">
        <f>IF('Форма 4.10.2 | Т-ТЭ | предел'!$S$26="",1,0)</f>
        <v>0</v>
      </c>
    </row>
    <row r="28" spans="1:1">
      <c r="A28" s="1173">
        <f>IF('Форма 4.10.2 | Т-ТЭ | предел'!$U$26="",1,0)</f>
        <v>0</v>
      </c>
    </row>
    <row r="29" spans="1:1">
      <c r="A29" s="1173">
        <f>IF('Форма 4.10.2 | Т-ТЭ | индикат'!$O$7="",1,0)</f>
        <v>1</v>
      </c>
    </row>
    <row r="30" spans="1:1">
      <c r="A30" s="1173">
        <f>IF('Форма 4.10.2 | Т-ТЭ | индикат'!$O$24="",1,0)</f>
        <v>1</v>
      </c>
    </row>
    <row r="31" spans="1:1">
      <c r="A31" s="1173">
        <f>IF('Форма 4.10.2 | Т-ТЭ | индикат'!$O$25="",1,0)</f>
        <v>1</v>
      </c>
    </row>
    <row r="32" spans="1:1">
      <c r="A32" s="1173">
        <f>IF('Форма 4.10.2 | Т-ТЭ | индикат'!$M$26="",1,0)</f>
        <v>1</v>
      </c>
    </row>
    <row r="33" spans="1:1">
      <c r="A33" s="1173">
        <f>IF('Форма 4.10.2 | Т-ТЭ | индикат'!$R$26="",1,0)</f>
        <v>1</v>
      </c>
    </row>
    <row r="34" spans="1:1">
      <c r="A34" s="1173">
        <f>IF('Форма 4.10.2 | Т-ТЭ | индикат'!$T$26="",1,0)</f>
        <v>1</v>
      </c>
    </row>
    <row r="35" spans="1:1">
      <c r="A35" s="1173">
        <f>IF('Форма 4.10.2 | Т-ТЭ | индикат'!$S$26="",1,0)</f>
        <v>0</v>
      </c>
    </row>
    <row r="36" spans="1:1">
      <c r="A36" s="1173">
        <f>IF('Форма 4.10.2 | Т-ТЭ | индикат'!$U$26="",1,0)</f>
        <v>0</v>
      </c>
    </row>
    <row r="37" spans="1:1">
      <c r="A37" s="1173">
        <f>IF('Форма 4.10.2 | Резерв мощности'!$O$22="",1,0)</f>
        <v>1</v>
      </c>
    </row>
    <row r="38" spans="1:1">
      <c r="A38" s="1173">
        <f>IF('Форма 4.10.2 | Резерв мощности'!$O$23="",1,0)</f>
        <v>1</v>
      </c>
    </row>
    <row r="39" spans="1:1">
      <c r="A39" s="1173">
        <f>IF('Форма 4.10.2 | Резерв мощности'!$M$24="",1,0)</f>
        <v>1</v>
      </c>
    </row>
    <row r="40" spans="1:1">
      <c r="A40" s="1173">
        <f>IF('Форма 4.10.2 | Резерв мощности'!$O$24="",1,0)</f>
        <v>1</v>
      </c>
    </row>
    <row r="41" spans="1:1">
      <c r="A41" s="1173">
        <f>IF('Форма 4.10.2 | Резерв мощности'!$R$24="",1,0)</f>
        <v>1</v>
      </c>
    </row>
    <row r="42" spans="1:1">
      <c r="A42" s="1173">
        <f>IF('Форма 4.10.2 | Резерв мощности'!$T$24="",1,0)</f>
        <v>1</v>
      </c>
    </row>
    <row r="43" spans="1:1">
      <c r="A43" s="1173">
        <f>IF('Форма 4.10.2 | Резерв мощности'!$S$24="",1,0)</f>
        <v>0</v>
      </c>
    </row>
    <row r="44" spans="1:1">
      <c r="A44" s="1173">
        <f>IF('Форма 4.10.2 | Резерв мощности'!$U$24="",1,0)</f>
        <v>0</v>
      </c>
    </row>
    <row r="45" spans="1:1">
      <c r="A45" s="1173">
        <f>IF('Форма 4.10.3 | Т-ТН'!$O$23="",1,0)</f>
        <v>1</v>
      </c>
    </row>
    <row r="46" spans="1:1">
      <c r="A46" s="1173">
        <f>IF('Форма 4.10.3 | Т-ТН'!$M$24="",1,0)</f>
        <v>1</v>
      </c>
    </row>
    <row r="47" spans="1:1">
      <c r="A47" s="1173">
        <f>IF('Форма 4.10.3 | Т-ТН'!$R$24="",1,0)</f>
        <v>1</v>
      </c>
    </row>
    <row r="48" spans="1:1">
      <c r="A48" s="1173">
        <f>IF('Форма 4.10.3 | Т-ТН'!$T$24="",1,0)</f>
        <v>1</v>
      </c>
    </row>
    <row r="49" spans="1:1">
      <c r="A49" s="1173">
        <f>IF('Форма 4.10.3 | Т-ТН'!$S$24="",1,0)</f>
        <v>0</v>
      </c>
    </row>
    <row r="50" spans="1:1">
      <c r="A50" s="1173">
        <f>IF('Форма 4.10.3 | Т-ТН'!$U$24="",1,0)</f>
        <v>0</v>
      </c>
    </row>
    <row r="51" spans="1:1">
      <c r="A51" s="1173">
        <f>IF('Форма 4.10.3 | Т-передача ТЭ'!$O$23="",1,0)</f>
        <v>1</v>
      </c>
    </row>
    <row r="52" spans="1:1">
      <c r="A52" s="1173">
        <f>IF('Форма 4.10.3 | Т-передача ТЭ'!$M$24="",1,0)</f>
        <v>1</v>
      </c>
    </row>
    <row r="53" spans="1:1">
      <c r="A53" s="1173">
        <f>IF('Форма 4.10.3 | Т-передача ТЭ'!$R$24="",1,0)</f>
        <v>1</v>
      </c>
    </row>
    <row r="54" spans="1:1">
      <c r="A54" s="1173">
        <f>IF('Форма 4.10.3 | Т-передача ТЭ'!$T$24="",1,0)</f>
        <v>1</v>
      </c>
    </row>
    <row r="55" spans="1:1">
      <c r="A55" s="1173">
        <f>IF('Форма 4.10.3 | Т-передача ТЭ'!$S$24="",1,0)</f>
        <v>0</v>
      </c>
    </row>
    <row r="56" spans="1:1">
      <c r="A56" s="1173">
        <f>IF('Форма 4.10.3 | Т-передача ТЭ'!$U$24="",1,0)</f>
        <v>0</v>
      </c>
    </row>
    <row r="57" spans="1:1">
      <c r="A57" s="1173">
        <f>IF('Форма 4.10.3 | Т-передача ТН'!$O$23="",1,0)</f>
        <v>1</v>
      </c>
    </row>
    <row r="58" spans="1:1">
      <c r="A58" s="1173">
        <f>IF('Форма 4.10.3 | Т-передача ТН'!$M$24="",1,0)</f>
        <v>1</v>
      </c>
    </row>
    <row r="59" spans="1:1">
      <c r="A59" s="1173">
        <f>IF('Форма 4.10.3 | Т-передача ТН'!$R$24="",1,0)</f>
        <v>1</v>
      </c>
    </row>
    <row r="60" spans="1:1">
      <c r="A60" s="1173">
        <f>IF('Форма 4.10.3 | Т-передача ТН'!$T$24="",1,0)</f>
        <v>1</v>
      </c>
    </row>
    <row r="61" spans="1:1">
      <c r="A61" s="1173">
        <f>IF('Форма 4.10.3 | Т-передача ТН'!$S$24="",1,0)</f>
        <v>0</v>
      </c>
    </row>
    <row r="62" spans="1:1">
      <c r="A62" s="1173">
        <f>IF('Форма 4.10.3 | Т-передача ТН'!$U$24="",1,0)</f>
        <v>0</v>
      </c>
    </row>
    <row r="63" spans="1:1">
      <c r="A63" s="1173">
        <f>IF('Форма 4.10.4 | Т-гор.вода'!$O$23="",1,0)</f>
        <v>1</v>
      </c>
    </row>
    <row r="64" spans="1:1">
      <c r="A64" s="1173">
        <f>IF('Форма 4.10.4 | Т-гор.вода'!$M$24="",1,0)</f>
        <v>0</v>
      </c>
    </row>
    <row r="65" spans="1:1">
      <c r="A65" s="1173">
        <f>IF('Форма 4.10.4 | Т-гор.вода'!$W$24="",1,0)</f>
        <v>1</v>
      </c>
    </row>
    <row r="66" spans="1:1">
      <c r="A66" s="1173">
        <f>IF('Форма 4.10.4 | Т-гор.вода'!$Y$24="",1,0)</f>
        <v>1</v>
      </c>
    </row>
    <row r="67" spans="1:1">
      <c r="A67" s="1173">
        <f>IF('Форма 4.10.4 | Т-гор.вода'!$M$25="",1,0)</f>
        <v>1</v>
      </c>
    </row>
    <row r="68" spans="1:1">
      <c r="A68" s="1173">
        <f>IF('Форма 4.10.4 | Т-гор.вода'!$X$24="",1,0)</f>
        <v>0</v>
      </c>
    </row>
    <row r="69" spans="1:1">
      <c r="A69" s="1173">
        <f>IF('Форма 4.10.4 | Т-гор.вода'!$Z$24="",1,0)</f>
        <v>0</v>
      </c>
    </row>
    <row r="70" spans="1:1">
      <c r="A70" s="1173">
        <f>IF('Форма 4.10.5 | Т-подкл'!$AB$23="",1,0)</f>
        <v>1</v>
      </c>
    </row>
    <row r="71" spans="1:1">
      <c r="A71" s="1173">
        <f>IF('Форма 4.10.5 | Т-подкл'!$AD$23="",1,0)</f>
        <v>1</v>
      </c>
    </row>
    <row r="72" spans="1:1">
      <c r="A72" s="1173">
        <f>IF('Форма 4.10.5 | Т-подкл'!$N$23="",1,0)</f>
        <v>0</v>
      </c>
    </row>
    <row r="73" spans="1:1">
      <c r="A73" s="1173">
        <f>IF('Форма 4.10.5 | Т-подкл'!$R$23="",1,0)</f>
        <v>0</v>
      </c>
    </row>
    <row r="74" spans="1:1">
      <c r="A74" s="1173">
        <f>IF('Форма 4.10.5 | Т-подкл'!$V$23="",1,0)</f>
        <v>0</v>
      </c>
    </row>
    <row r="75" spans="1:1">
      <c r="A75" s="1173">
        <f>IF('Форма 4.10.5 | Т-подкл'!$AC$23="",1,0)</f>
        <v>0</v>
      </c>
    </row>
    <row r="76" spans="1:1">
      <c r="A76" s="1173">
        <f>IF('Форма 4.10.5 | Т-подкл'!$AE$23="",1,0)</f>
        <v>0</v>
      </c>
    </row>
    <row r="77" spans="1:1">
      <c r="A77" s="1173">
        <f>IF('Форма 4.10.6 | Т-подкл(инд)'!$M$23="",1,0)</f>
        <v>1</v>
      </c>
    </row>
    <row r="78" spans="1:1">
      <c r="A78" s="1173">
        <f>IF('Форма 4.10.6 | Т-подкл(инд)'!$P$23="",1,0)</f>
        <v>1</v>
      </c>
    </row>
    <row r="79" spans="1:1">
      <c r="A79" s="1173">
        <f>IF('Форма 4.10.6 | Т-подкл(инд)'!$S$23="",1,0)</f>
        <v>1</v>
      </c>
    </row>
    <row r="80" spans="1:1">
      <c r="A80" s="1173">
        <f>IF('Форма 4.10.6 | Т-подкл(инд)'!$T$23="",1,0)</f>
        <v>0</v>
      </c>
    </row>
    <row r="81" spans="1:1">
      <c r="A81" s="1173">
        <f>IF('Форма 4.10.6 | Т-подкл(инд)'!$V$23="",1,0)</f>
        <v>0</v>
      </c>
    </row>
    <row r="82" spans="1:1">
      <c r="A82" s="1173">
        <f>IF('Форма 4.9'!$F$10="",1,0)</f>
        <v>0</v>
      </c>
    </row>
    <row r="83" spans="1:1">
      <c r="A83" s="1173">
        <f>IF('Форма 4.9'!$G$10="",1,0)</f>
        <v>0</v>
      </c>
    </row>
    <row r="84" spans="1:1">
      <c r="A84" s="1173">
        <f>IF('Форма 4.9'!$F$11="",1,0)</f>
        <v>0</v>
      </c>
    </row>
    <row r="85" spans="1:1">
      <c r="A85" s="1173">
        <f>IF('Форма 4.9'!$G$11="",1,0)</f>
        <v>0</v>
      </c>
    </row>
    <row r="86" spans="1:1">
      <c r="A86" s="1173">
        <f>IF('Форма 4.9'!$F$12="",1,0)</f>
        <v>0</v>
      </c>
    </row>
    <row r="87" spans="1:1">
      <c r="A87" s="1173">
        <f>IF('Форма 4.9'!$G$12="",1,0)</f>
        <v>0</v>
      </c>
    </row>
    <row r="88" spans="1:1">
      <c r="A88" s="1173">
        <f>IF('Форма 4.9'!$F$13="",1,0)</f>
        <v>0</v>
      </c>
    </row>
    <row r="89" spans="1:1">
      <c r="A89" s="1173">
        <f>IF('Форма 4.9'!$G$13="",1,0)</f>
        <v>0</v>
      </c>
    </row>
    <row r="90" spans="1:1">
      <c r="A90" s="1173">
        <f>IF('Форма 4.10.1'!$J$15="",1,0)</f>
        <v>0</v>
      </c>
    </row>
    <row r="91" spans="1:1">
      <c r="A91" s="1173">
        <f>IF('Форма 4.10.1'!$H$17="",1,0)</f>
        <v>0</v>
      </c>
    </row>
    <row r="92" spans="1:1">
      <c r="A92" s="1173">
        <f>IF('Форма 4.10.1'!$I$17="",1,0)</f>
        <v>0</v>
      </c>
    </row>
    <row r="93" spans="1:1">
      <c r="A93" s="1173">
        <f>IF('Форма 4.10.1'!$J$17="",1,0)</f>
        <v>0</v>
      </c>
    </row>
    <row r="94" spans="1:1">
      <c r="A94" s="1173">
        <f>IF('Форма 4.10.1'!$H$26="",1,0)</f>
        <v>0</v>
      </c>
    </row>
    <row r="95" spans="1:1">
      <c r="A95" s="1173">
        <f>IF('Форма 4.10.1'!$I$26="",1,0)</f>
        <v>0</v>
      </c>
    </row>
    <row r="96" spans="1:1">
      <c r="A96" s="1173">
        <f>IF('Форма 4.10.1'!$J$26="",1,0)</f>
        <v>0</v>
      </c>
    </row>
    <row r="97" spans="1:1">
      <c r="A97" s="1173">
        <f>IF('Форма 4.10.1'!$H$33="",1,0)</f>
        <v>0</v>
      </c>
    </row>
    <row r="98" spans="1:1">
      <c r="A98" s="1173">
        <f>IF('Форма 4.10.1'!$I$33="",1,0)</f>
        <v>0</v>
      </c>
    </row>
    <row r="99" spans="1:1">
      <c r="A99" s="1173">
        <f>IF('Форма 4.10.1'!$J$33="",1,0)</f>
        <v>0</v>
      </c>
    </row>
    <row r="100" spans="1:1">
      <c r="A100" s="1173">
        <f>IF('Форма 4.10.1'!$H$40="",1,0)</f>
        <v>0</v>
      </c>
    </row>
    <row r="101" spans="1:1">
      <c r="A101" s="1173">
        <f>IF('Форма 4.10.1'!$I$40="",1,0)</f>
        <v>0</v>
      </c>
    </row>
    <row r="102" spans="1:1">
      <c r="A102" s="1173">
        <f>IF('Форма 4.10.1'!$J$40="",1,0)</f>
        <v>0</v>
      </c>
    </row>
    <row r="103" spans="1:1">
      <c r="A103" s="1173">
        <f>IF('Форма 4.10.1'!$H$47="",1,0)</f>
        <v>0</v>
      </c>
    </row>
    <row r="104" spans="1:1">
      <c r="A104" s="1173">
        <f>IF('Форма 4.10.1'!$I$47="",1,0)</f>
        <v>0</v>
      </c>
    </row>
    <row r="105" spans="1:1">
      <c r="A105" s="1173">
        <f>IF('Форма 4.10.1'!$J$47="",1,0)</f>
        <v>0</v>
      </c>
    </row>
    <row r="106" spans="1:1">
      <c r="A106" s="1173">
        <f>IF('Форма 1.0.2'!$E$12="",1,0)</f>
        <v>1</v>
      </c>
    </row>
    <row r="107" spans="1:1">
      <c r="A107" s="1173">
        <f>IF('Форма 1.0.2'!$F$12="",1,0)</f>
        <v>1</v>
      </c>
    </row>
    <row r="108" spans="1:1">
      <c r="A108" s="1173">
        <f>IF('Форма 1.0.2'!$G$12="",1,0)</f>
        <v>1</v>
      </c>
    </row>
    <row r="109" spans="1:1">
      <c r="A109" s="1173">
        <f>IF('Форма 1.0.2'!$H$12="",1,0)</f>
        <v>1</v>
      </c>
    </row>
    <row r="110" spans="1:1">
      <c r="A110" s="1173">
        <f>IF('Форма 1.0.2'!$I$12="",1,0)</f>
        <v>1</v>
      </c>
    </row>
    <row r="111" spans="1:1">
      <c r="A111" s="1173">
        <f>IF('Форма 1.0.2'!$J$12="",1,0)</f>
        <v>1</v>
      </c>
    </row>
    <row r="112" spans="1:1">
      <c r="A112" s="1173">
        <f>IF('Сведения об изменении'!$E$12="",1,0)</f>
        <v>1</v>
      </c>
    </row>
    <row r="113" spans="1:1">
      <c r="A113" s="1174">
        <f>IF('Форма 4.10.6 | Т-подкл(инд)'!$U$23="",1,0)</f>
        <v>1</v>
      </c>
    </row>
    <row r="114" spans="1:1">
      <c r="A114" s="1175">
        <f>IF('Форма 4.10.5 | Т-подкл'!$AA$23="",1,0)</f>
        <v>1</v>
      </c>
    </row>
    <row r="115" spans="1:1">
      <c r="A115" s="1175">
        <f>IF('Форма 4.10.5 | Т-подкл'!$Z$23="",1,0)</f>
        <v>1</v>
      </c>
    </row>
    <row r="116" spans="1:1">
      <c r="A116" s="1179">
        <f>IF(Территории!$E$12="",1,0)</f>
        <v>0</v>
      </c>
    </row>
    <row r="117" spans="1:1">
      <c r="A117" s="1179">
        <f>IF('Перечень тарифов'!$E$21="",1,0)</f>
        <v>0</v>
      </c>
    </row>
    <row r="118" spans="1:1">
      <c r="A118" s="1179">
        <f>IF('Перечень тарифов'!$F$21="",1,0)</f>
        <v>0</v>
      </c>
    </row>
    <row r="119" spans="1:1">
      <c r="A119" s="1179">
        <f>IF('Перечень тарифов'!$G$21="",1,0)</f>
        <v>0</v>
      </c>
    </row>
    <row r="120" spans="1:1">
      <c r="A120" s="1179">
        <f>IF('Перечень тарифов'!$K$21="",1,0)</f>
        <v>0</v>
      </c>
    </row>
    <row r="121" spans="1:1">
      <c r="A121" s="1179">
        <f>IF('Перечень тарифов'!$O$21="",1,0)</f>
        <v>0</v>
      </c>
    </row>
    <row r="122" spans="1:1">
      <c r="A122" s="1179">
        <f>IF('Перечень тарифов'!$S$21="",1,0)</f>
        <v>0</v>
      </c>
    </row>
    <row r="123" spans="1:1">
      <c r="A123" s="1179">
        <f>IF('Перечень тарифов'!$N$21="",1,0)</f>
        <v>0</v>
      </c>
    </row>
    <row r="124" spans="1:1">
      <c r="A124" s="1179">
        <f>IF('Перечень тарифов'!$R$21="",1,0)</f>
        <v>0</v>
      </c>
    </row>
    <row r="125" spans="1:1">
      <c r="A125" s="1179">
        <f>IF('Перечень тарифов'!$V$21="",1,0)</f>
        <v>0</v>
      </c>
    </row>
    <row r="126" spans="1:1">
      <c r="A126" s="1179">
        <f>IF('Форма 4.10.2 | Т-ТЭ | потр'!$O$24="",1,0)</f>
        <v>0</v>
      </c>
    </row>
    <row r="127" spans="1:1">
      <c r="A127" s="1179">
        <f>IF('Форма 4.10.2 | Т-ТЭ | потр'!$Y$24="",1,0)</f>
        <v>0</v>
      </c>
    </row>
    <row r="128" spans="1:1">
      <c r="A128" s="1179">
        <f>IF('Форма 4.10.2 | Т-ТЭ | потр'!$AA$24="",1,0)</f>
        <v>0</v>
      </c>
    </row>
    <row r="129" spans="1:1">
      <c r="A129" s="1179">
        <f>IF('Форма 4.10.2 | Т-ТЭ | потр'!$V$24="",1,0)</f>
        <v>0</v>
      </c>
    </row>
    <row r="130" spans="1:1">
      <c r="A130" s="1179">
        <f>IF('Форма 4.10.2 | Т-ТЭ | потр'!$Z$24="",1,0)</f>
        <v>0</v>
      </c>
    </row>
    <row r="131" spans="1:1">
      <c r="A131" s="1179">
        <f>IF('Форма 4.10.2 | Т-ТЭ | потр'!$AB$24="",1,0)</f>
        <v>0</v>
      </c>
    </row>
    <row r="132" spans="1:1">
      <c r="A132" s="1179">
        <f>IF('Форма 4.10.2 | Т-ТЭ | потр'!$AF$24="",1,0)</f>
        <v>0</v>
      </c>
    </row>
    <row r="133" spans="1:1">
      <c r="A133" s="1179">
        <f>IF('Форма 4.10.2 | Т-ТЭ | потр'!$AH$24="",1,0)</f>
        <v>0</v>
      </c>
    </row>
    <row r="134" spans="1:1">
      <c r="A134" s="1179">
        <f>IF('Форма 4.10.2 | Т-ТЭ | потр'!$AC$24="",1,0)</f>
        <v>0</v>
      </c>
    </row>
    <row r="135" spans="1:1">
      <c r="A135" s="1179">
        <f>IF('Форма 4.10.2 | Т-ТЭ | потр'!$AG$24="",1,0)</f>
        <v>0</v>
      </c>
    </row>
    <row r="136" spans="1:1">
      <c r="A136" s="1179">
        <f>IF('Форма 4.10.2 | Т-ТЭ | потр'!$AI$24="",1,0)</f>
        <v>0</v>
      </c>
    </row>
    <row r="137" spans="1:1">
      <c r="A137" s="1179">
        <f>IF('Форма 4.10.2 | Т-ТЭ | потр'!$AM$24="",1,0)</f>
        <v>0</v>
      </c>
    </row>
    <row r="138" spans="1:1">
      <c r="A138" s="1179">
        <f>IF('Форма 4.10.2 | Т-ТЭ | потр'!$AO$24="",1,0)</f>
        <v>0</v>
      </c>
    </row>
    <row r="139" spans="1:1">
      <c r="A139" s="1179">
        <f>IF('Форма 4.10.2 | Т-ТЭ | потр'!$AJ$24="",1,0)</f>
        <v>0</v>
      </c>
    </row>
    <row r="140" spans="1:1">
      <c r="A140" s="1179">
        <f>IF('Форма 4.10.2 | Т-ТЭ | потр'!$AN$24="",1,0)</f>
        <v>0</v>
      </c>
    </row>
    <row r="141" spans="1:1">
      <c r="A141" s="1179">
        <f>IF('Форма 4.10.2 | Т-ТЭ | потр'!$AP$24="",1,0)</f>
        <v>0</v>
      </c>
    </row>
    <row r="142" spans="1:1">
      <c r="A142" s="1179">
        <f>IF('Форма 4.10.2 | Т-ТЭ | потр'!$AT$24="",1,0)</f>
        <v>0</v>
      </c>
    </row>
    <row r="143" spans="1:1">
      <c r="A143" s="1179">
        <f>IF('Форма 4.10.2 | Т-ТЭ | потр'!$AV$24="",1,0)</f>
        <v>0</v>
      </c>
    </row>
    <row r="144" spans="1:1">
      <c r="A144" s="1179">
        <f>IF('Форма 4.10.2 | Т-ТЭ | потр'!$AQ$24="",1,0)</f>
        <v>0</v>
      </c>
    </row>
    <row r="145" spans="1:1">
      <c r="A145" s="1179">
        <f>IF('Форма 4.10.2 | Т-ТЭ | потр'!$AU$24="",1,0)</f>
        <v>0</v>
      </c>
    </row>
    <row r="146" spans="1:1">
      <c r="A146" s="1179">
        <f>IF('Форма 4.10.2 | Т-ТЭ | потр'!$AW$24="",1,0)</f>
        <v>0</v>
      </c>
    </row>
    <row r="147" spans="1:1">
      <c r="A147" s="1179">
        <f>IF('Форма 4.10.1'!$H$18="",1,0)</f>
        <v>0</v>
      </c>
    </row>
    <row r="148" spans="1:1">
      <c r="A148" s="1179">
        <f>IF('Форма 4.10.1'!$I$18="",1,0)</f>
        <v>0</v>
      </c>
    </row>
    <row r="149" spans="1:1">
      <c r="A149" s="1179">
        <f>IF('Форма 4.10.1'!$J$18="",1,0)</f>
        <v>0</v>
      </c>
    </row>
    <row r="150" spans="1:1">
      <c r="A150" s="1179">
        <f>IF('Форма 4.10.1'!$H$19="",1,0)</f>
        <v>0</v>
      </c>
    </row>
    <row r="151" spans="1:1">
      <c r="A151" s="1179">
        <f>IF('Форма 4.10.1'!$I$19="",1,0)</f>
        <v>0</v>
      </c>
    </row>
    <row r="152" spans="1:1">
      <c r="A152" s="1179">
        <f>IF('Форма 4.10.1'!$J$19="",1,0)</f>
        <v>0</v>
      </c>
    </row>
    <row r="153" spans="1:1">
      <c r="A153" s="1179">
        <f>IF('Форма 4.10.1'!$H$20="",1,0)</f>
        <v>0</v>
      </c>
    </row>
    <row r="154" spans="1:1">
      <c r="A154" s="1179">
        <f>IF('Форма 4.10.1'!$I$20="",1,0)</f>
        <v>0</v>
      </c>
    </row>
    <row r="155" spans="1:1">
      <c r="A155" s="1179">
        <f>IF('Форма 4.10.1'!$J$20="",1,0)</f>
        <v>0</v>
      </c>
    </row>
    <row r="156" spans="1:1">
      <c r="A156" s="1179">
        <f>IF('Форма 4.10.1'!$H$21="",1,0)</f>
        <v>0</v>
      </c>
    </row>
    <row r="157" spans="1:1">
      <c r="A157" s="1179">
        <f>IF('Форма 4.10.1'!$I$21="",1,0)</f>
        <v>0</v>
      </c>
    </row>
    <row r="158" spans="1:1">
      <c r="A158" s="1179">
        <f>IF('Форма 4.10.1'!$J$21="",1,0)</f>
        <v>0</v>
      </c>
    </row>
    <row r="159" spans="1:1">
      <c r="A159" s="1179">
        <f>IF('Форма 4.10.1'!$H$27="",1,0)</f>
        <v>0</v>
      </c>
    </row>
    <row r="160" spans="1:1">
      <c r="A160" s="1179">
        <f>IF('Форма 4.10.1'!$I$27="",1,0)</f>
        <v>0</v>
      </c>
    </row>
    <row r="161" spans="1:1">
      <c r="A161" s="1179">
        <f>IF('Форма 4.10.1'!$J$27="",1,0)</f>
        <v>0</v>
      </c>
    </row>
    <row r="162" spans="1:1">
      <c r="A162" s="1179">
        <f>IF('Форма 4.10.1'!$H$28="",1,0)</f>
        <v>0</v>
      </c>
    </row>
    <row r="163" spans="1:1">
      <c r="A163" s="1179">
        <f>IF('Форма 4.10.1'!$I$28="",1,0)</f>
        <v>0</v>
      </c>
    </row>
    <row r="164" spans="1:1">
      <c r="A164" s="1179">
        <f>IF('Форма 4.10.1'!$J$28="",1,0)</f>
        <v>0</v>
      </c>
    </row>
    <row r="165" spans="1:1">
      <c r="A165" s="1179">
        <f>IF('Форма 4.10.1'!$H$29="",1,0)</f>
        <v>0</v>
      </c>
    </row>
    <row r="166" spans="1:1">
      <c r="A166" s="1179">
        <f>IF('Форма 4.10.1'!$I$29="",1,0)</f>
        <v>0</v>
      </c>
    </row>
    <row r="167" spans="1:1">
      <c r="A167" s="1179">
        <f>IF('Форма 4.10.1'!$J$29="",1,0)</f>
        <v>0</v>
      </c>
    </row>
    <row r="168" spans="1:1">
      <c r="A168" s="1179">
        <f>IF('Форма 4.10.1'!$H$30="",1,0)</f>
        <v>0</v>
      </c>
    </row>
    <row r="169" spans="1:1">
      <c r="A169" s="1179">
        <f>IF('Форма 4.10.1'!$I$30="",1,0)</f>
        <v>0</v>
      </c>
    </row>
    <row r="170" spans="1:1">
      <c r="A170" s="1179">
        <f>IF('Форма 4.10.1'!$J$30="",1,0)</f>
        <v>0</v>
      </c>
    </row>
    <row r="171" spans="1:1">
      <c r="A171" s="1179">
        <f>IF('Форма 4.10.1'!$H$34="",1,0)</f>
        <v>0</v>
      </c>
    </row>
    <row r="172" spans="1:1">
      <c r="A172" s="1179">
        <f>IF('Форма 4.10.1'!$I$34="",1,0)</f>
        <v>0</v>
      </c>
    </row>
    <row r="173" spans="1:1">
      <c r="A173" s="1179">
        <f>IF('Форма 4.10.1'!$J$34="",1,0)</f>
        <v>0</v>
      </c>
    </row>
    <row r="174" spans="1:1">
      <c r="A174" s="1179">
        <f>IF('Форма 4.10.1'!$H$35="",1,0)</f>
        <v>0</v>
      </c>
    </row>
    <row r="175" spans="1:1">
      <c r="A175" s="1179">
        <f>IF('Форма 4.10.1'!$I$35="",1,0)</f>
        <v>0</v>
      </c>
    </row>
    <row r="176" spans="1:1">
      <c r="A176" s="1179">
        <f>IF('Форма 4.10.1'!$J$35="",1,0)</f>
        <v>0</v>
      </c>
    </row>
    <row r="177" spans="1:1">
      <c r="A177" s="1179">
        <f>IF('Форма 4.10.1'!$H$36="",1,0)</f>
        <v>0</v>
      </c>
    </row>
    <row r="178" spans="1:1">
      <c r="A178" s="1179">
        <f>IF('Форма 4.10.1'!$I$36="",1,0)</f>
        <v>0</v>
      </c>
    </row>
    <row r="179" spans="1:1">
      <c r="A179" s="1179">
        <f>IF('Форма 4.10.1'!$J$36="",1,0)</f>
        <v>0</v>
      </c>
    </row>
    <row r="180" spans="1:1">
      <c r="A180" s="1179">
        <f>IF('Форма 4.10.1'!$H$37="",1,0)</f>
        <v>0</v>
      </c>
    </row>
    <row r="181" spans="1:1">
      <c r="A181" s="1179">
        <f>IF('Форма 4.10.1'!$I$37="",1,0)</f>
        <v>0</v>
      </c>
    </row>
    <row r="182" spans="1:1">
      <c r="A182" s="1179">
        <f>IF('Форма 4.10.1'!$J$37="",1,0)</f>
        <v>0</v>
      </c>
    </row>
    <row r="183" spans="1:1">
      <c r="A183" s="1179">
        <f>IF('Форма 4.10.1'!$H$41="",1,0)</f>
        <v>0</v>
      </c>
    </row>
    <row r="184" spans="1:1">
      <c r="A184" s="1179">
        <f>IF('Форма 4.10.1'!$I$41="",1,0)</f>
        <v>0</v>
      </c>
    </row>
    <row r="185" spans="1:1">
      <c r="A185" s="1179">
        <f>IF('Форма 4.10.1'!$J$41="",1,0)</f>
        <v>0</v>
      </c>
    </row>
    <row r="186" spans="1:1">
      <c r="A186" s="1179">
        <f>IF('Форма 4.10.1'!$H$42="",1,0)</f>
        <v>0</v>
      </c>
    </row>
    <row r="187" spans="1:1">
      <c r="A187" s="1179">
        <f>IF('Форма 4.10.1'!$I$42="",1,0)</f>
        <v>0</v>
      </c>
    </row>
    <row r="188" spans="1:1">
      <c r="A188" s="1179">
        <f>IF('Форма 4.10.1'!$J$42="",1,0)</f>
        <v>0</v>
      </c>
    </row>
    <row r="189" spans="1:1">
      <c r="A189" s="1179">
        <f>IF('Форма 4.10.1'!$H$43="",1,0)</f>
        <v>0</v>
      </c>
    </row>
    <row r="190" spans="1:1">
      <c r="A190" s="1179">
        <f>IF('Форма 4.10.1'!$I$43="",1,0)</f>
        <v>0</v>
      </c>
    </row>
    <row r="191" spans="1:1">
      <c r="A191" s="1179">
        <f>IF('Форма 4.10.1'!$J$43="",1,0)</f>
        <v>0</v>
      </c>
    </row>
    <row r="192" spans="1:1">
      <c r="A192" s="1179">
        <f>IF('Форма 4.10.1'!$H$44="",1,0)</f>
        <v>0</v>
      </c>
    </row>
    <row r="193" spans="1:1">
      <c r="A193" s="1179">
        <f>IF('Форма 4.10.1'!$I$44="",1,0)</f>
        <v>0</v>
      </c>
    </row>
    <row r="194" spans="1:1">
      <c r="A194" s="1179">
        <f>IF('Форма 4.10.1'!$J$44="",1,0)</f>
        <v>0</v>
      </c>
    </row>
    <row r="195" spans="1:1">
      <c r="A195" s="1179">
        <f>IF('Форма 4.10.1'!$H$48="",1,0)</f>
        <v>0</v>
      </c>
    </row>
    <row r="196" spans="1:1">
      <c r="A196" s="1179">
        <f>IF('Форма 4.10.1'!$I$48="",1,0)</f>
        <v>0</v>
      </c>
    </row>
    <row r="197" spans="1:1">
      <c r="A197" s="1179">
        <f>IF('Форма 4.10.1'!$J$48="",1,0)</f>
        <v>0</v>
      </c>
    </row>
    <row r="198" spans="1:1">
      <c r="A198" s="1179">
        <f>IF('Форма 4.10.1'!$H$49="",1,0)</f>
        <v>0</v>
      </c>
    </row>
    <row r="199" spans="1:1">
      <c r="A199" s="1179">
        <f>IF('Форма 4.10.1'!$I$49="",1,0)</f>
        <v>0</v>
      </c>
    </row>
    <row r="200" spans="1:1">
      <c r="A200" s="1179">
        <f>IF('Форма 4.10.1'!$J$49="",1,0)</f>
        <v>0</v>
      </c>
    </row>
    <row r="201" spans="1:1">
      <c r="A201" s="1179">
        <f>IF('Форма 4.10.1'!$H$50="",1,0)</f>
        <v>0</v>
      </c>
    </row>
    <row r="202" spans="1:1">
      <c r="A202" s="1179">
        <f>IF('Форма 4.10.1'!$I$50="",1,0)</f>
        <v>0</v>
      </c>
    </row>
    <row r="203" spans="1:1">
      <c r="A203" s="1179">
        <f>IF('Форма 4.10.1'!$J$50="",1,0)</f>
        <v>0</v>
      </c>
    </row>
    <row r="204" spans="1:1">
      <c r="A204" s="1179">
        <f>IF('Форма 4.10.1'!$H$51="",1,0)</f>
        <v>0</v>
      </c>
    </row>
    <row r="205" spans="1:1">
      <c r="A205" s="1179">
        <f>IF('Форма 4.10.1'!$I$51="",1,0)</f>
        <v>0</v>
      </c>
    </row>
    <row r="206" spans="1:1">
      <c r="A206" s="1179">
        <f>IF('Форма 4.10.1'!$J$51="",1,0)</f>
        <v>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LINK">
    <tabColor indexed="47"/>
  </sheetPr>
  <dimension ref="A1:C3"/>
  <sheetViews>
    <sheetView showGridLines="0" zoomScaleNormal="100" workbookViewId="0"/>
  </sheetViews>
  <sheetFormatPr defaultColWidth="9.140625" defaultRowHeight="11.25"/>
  <cols>
    <col min="1" max="16384" width="9.140625" style="1194"/>
  </cols>
  <sheetData>
    <row r="1" spans="1:3">
      <c r="A1" s="1194" t="s">
        <v>489</v>
      </c>
      <c r="B1" s="1194" t="s">
        <v>490</v>
      </c>
      <c r="C1" s="1194" t="s">
        <v>66</v>
      </c>
    </row>
    <row r="2" spans="1:3">
      <c r="A2" s="1194">
        <v>4189678</v>
      </c>
      <c r="B2" s="1194" t="s">
        <v>1143</v>
      </c>
      <c r="C2" s="1194" t="s">
        <v>1144</v>
      </c>
    </row>
    <row r="3" spans="1:3">
      <c r="A3" s="1194">
        <v>4190415</v>
      </c>
      <c r="B3" s="1194" t="s">
        <v>1145</v>
      </c>
      <c r="C3" s="1194" t="s">
        <v>1144</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DS">
    <tabColor rgb="FFFFCC99"/>
  </sheetPr>
  <dimension ref="B3:B6"/>
  <sheetViews>
    <sheetView showGridLines="0" zoomScaleNormal="100" workbookViewId="0"/>
  </sheetViews>
  <sheetFormatPr defaultColWidth="9.140625" defaultRowHeight="11.25"/>
  <cols>
    <col min="1" max="1" width="9.140625" style="251"/>
    <col min="2" max="2" width="66" style="251" customWidth="1"/>
    <col min="3" max="16384" width="9.140625" style="251"/>
  </cols>
  <sheetData>
    <row r="3" spans="2:2" ht="22.5">
      <c r="B3" s="330" t="s">
        <v>1753</v>
      </c>
    </row>
    <row r="4" spans="2:2">
      <c r="B4" s="330" t="s">
        <v>493</v>
      </c>
    </row>
    <row r="5" spans="2:2">
      <c r="B5" s="330" t="s">
        <v>494</v>
      </c>
    </row>
    <row r="6" spans="2:2">
      <c r="B6" s="330" t="s">
        <v>495</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zimChoose">
    <tabColor indexed="47"/>
  </sheetPr>
  <dimension ref="A1"/>
  <sheetViews>
    <sheetView showGridLines="0" zoomScaleNormal="85" workbookViewId="0"/>
  </sheetViews>
  <sheetFormatPr defaultColWidth="9.140625" defaultRowHeight="11.25"/>
  <cols>
    <col min="1" max="1" width="9.140625" style="279"/>
    <col min="2" max="16384" width="9.140625" style="184"/>
  </cols>
  <sheetData/>
  <sheetProtection formatColumns="0" formatRows="0"/>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SheetMain">
    <tabColor rgb="FFFFCC99"/>
  </sheetPr>
  <dimension ref="A1:E8"/>
  <sheetViews>
    <sheetView showGridLines="0" zoomScaleNormal="100" workbookViewId="0"/>
  </sheetViews>
  <sheetFormatPr defaultColWidth="9.140625" defaultRowHeight="15"/>
  <cols>
    <col min="1" max="1" width="38.42578125" style="220" customWidth="1"/>
    <col min="2" max="16384" width="9.140625" style="220"/>
  </cols>
  <sheetData>
    <row r="1" spans="1:5">
      <c r="A1" s="221" t="s">
        <v>390</v>
      </c>
      <c r="B1" s="221" t="s">
        <v>391</v>
      </c>
      <c r="C1" s="221"/>
      <c r="D1" s="221"/>
      <c r="E1" s="221"/>
    </row>
    <row r="2" spans="1:5">
      <c r="A2" s="221"/>
      <c r="B2" s="221"/>
      <c r="C2" s="221"/>
      <c r="D2" s="221"/>
      <c r="E2" s="221"/>
    </row>
    <row r="3" spans="1:5">
      <c r="A3" s="221"/>
      <c r="B3" s="221"/>
      <c r="C3" s="221"/>
      <c r="D3" s="221"/>
      <c r="E3" s="221"/>
    </row>
    <row r="4" spans="1:5">
      <c r="A4" s="221"/>
      <c r="B4" s="221"/>
      <c r="C4" s="221"/>
      <c r="D4" s="221"/>
      <c r="E4" s="221"/>
    </row>
    <row r="5" spans="1:5">
      <c r="A5" s="221"/>
      <c r="B5" s="221"/>
      <c r="C5" s="221"/>
      <c r="D5" s="221"/>
      <c r="E5" s="221"/>
    </row>
    <row r="6" spans="1:5">
      <c r="A6" s="221"/>
      <c r="B6" s="221"/>
      <c r="C6" s="221"/>
      <c r="D6" s="221"/>
      <c r="E6" s="221"/>
    </row>
    <row r="7" spans="1:5">
      <c r="A7" s="221"/>
      <c r="B7" s="221"/>
      <c r="C7" s="221"/>
      <c r="D7" s="221"/>
      <c r="E7" s="221"/>
    </row>
    <row r="8" spans="1:5">
      <c r="A8" s="221"/>
      <c r="B8" s="221"/>
      <c r="C8" s="221"/>
      <c r="D8" s="221"/>
      <c r="E8" s="221"/>
    </row>
  </sheetData>
  <sheetProtection formatColumns="0" formatRow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1">
    <tabColor rgb="FFCCCCFF"/>
    <pageSetUpPr fitToPage="1"/>
  </sheetPr>
  <dimension ref="A1:IV20"/>
  <sheetViews>
    <sheetView showGridLines="0" topLeftCell="I3" zoomScaleNormal="100" workbookViewId="0">
      <selection activeCell="E12" sqref="E12:E16"/>
    </sheetView>
  </sheetViews>
  <sheetFormatPr defaultColWidth="9.140625" defaultRowHeight="14.25"/>
  <cols>
    <col min="1" max="1" width="9.140625" style="119" hidden="1" customWidth="1"/>
    <col min="2" max="2" width="9.140625" style="35" hidden="1" customWidth="1"/>
    <col min="3" max="3" width="3.7109375" style="224" customWidth="1"/>
    <col min="4" max="4" width="6.28515625" style="35" customWidth="1"/>
    <col min="5" max="5" width="46.42578125" style="35" customWidth="1"/>
    <col min="6" max="6" width="3.7109375" style="35" customWidth="1"/>
    <col min="7" max="7" width="5.7109375" style="35" customWidth="1"/>
    <col min="8" max="8" width="41.42578125" style="35" bestFit="1" customWidth="1"/>
    <col min="9" max="9" width="3.7109375" style="35" customWidth="1"/>
    <col min="10" max="10" width="5.7109375" style="35" customWidth="1"/>
    <col min="11" max="11" width="32.5703125" style="35" customWidth="1"/>
    <col min="12" max="12" width="14.85546875" style="35" customWidth="1"/>
    <col min="13" max="13" width="3.7109375" style="204" hidden="1" customWidth="1"/>
    <col min="14" max="16" width="9.140625" style="204" hidden="1" customWidth="1"/>
    <col min="17" max="17" width="25.7109375" style="336" hidden="1" customWidth="1"/>
    <col min="18" max="18" width="14.42578125" style="204" hidden="1" customWidth="1"/>
    <col min="19" max="22" width="9.140625" style="333"/>
    <col min="23" max="16384" width="9.140625" style="35"/>
  </cols>
  <sheetData>
    <row r="1" spans="1:256" s="194" customFormat="1" ht="16.5" hidden="1" customHeight="1">
      <c r="C1" s="328"/>
      <c r="H1" s="328"/>
      <c r="I1" s="328"/>
      <c r="J1" s="328"/>
      <c r="K1" s="328" t="s">
        <v>492</v>
      </c>
      <c r="L1" s="337" t="s">
        <v>399</v>
      </c>
      <c r="M1" s="372" t="s">
        <v>491</v>
      </c>
      <c r="N1" s="372"/>
      <c r="O1" s="372"/>
      <c r="P1" s="372"/>
      <c r="Q1" s="373"/>
      <c r="R1" s="372"/>
      <c r="S1" s="372"/>
      <c r="T1" s="372"/>
      <c r="U1" s="372"/>
      <c r="V1" s="372"/>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c r="BH1" s="337"/>
      <c r="BI1" s="337"/>
      <c r="BJ1" s="337"/>
      <c r="BK1" s="337"/>
      <c r="BL1" s="337"/>
      <c r="BM1" s="337"/>
      <c r="BN1" s="337"/>
      <c r="BO1" s="337"/>
      <c r="BP1" s="337"/>
      <c r="BQ1" s="337"/>
      <c r="BR1" s="337"/>
      <c r="BS1" s="337"/>
      <c r="BT1" s="337"/>
      <c r="BU1" s="337"/>
      <c r="BV1" s="337"/>
      <c r="BW1" s="337"/>
      <c r="BX1" s="337"/>
      <c r="BY1" s="337"/>
      <c r="BZ1" s="337"/>
      <c r="CA1" s="337"/>
      <c r="CB1" s="337"/>
      <c r="CC1" s="337"/>
      <c r="CD1" s="337"/>
      <c r="CE1" s="337"/>
      <c r="CF1" s="337"/>
      <c r="CG1" s="337"/>
      <c r="CH1" s="337"/>
      <c r="CI1" s="337"/>
      <c r="CJ1" s="337"/>
      <c r="CK1" s="337"/>
      <c r="CL1" s="337"/>
      <c r="CM1" s="337"/>
      <c r="CN1" s="337"/>
      <c r="CO1" s="337"/>
      <c r="CP1" s="337"/>
      <c r="CQ1" s="337"/>
      <c r="CR1" s="337"/>
      <c r="CS1" s="337"/>
      <c r="CT1" s="337"/>
      <c r="CU1" s="337"/>
      <c r="CV1" s="337"/>
      <c r="CW1" s="337"/>
      <c r="CX1" s="337"/>
      <c r="CY1" s="337"/>
      <c r="CZ1" s="337"/>
      <c r="DA1" s="337"/>
      <c r="DB1" s="337"/>
      <c r="DC1" s="337"/>
      <c r="DD1" s="337"/>
      <c r="DE1" s="337"/>
      <c r="DF1" s="337"/>
      <c r="DG1" s="337"/>
      <c r="DH1" s="337"/>
      <c r="DI1" s="337"/>
      <c r="DJ1" s="337"/>
      <c r="DK1" s="337"/>
      <c r="DL1" s="337"/>
      <c r="DM1" s="337"/>
      <c r="DN1" s="337"/>
      <c r="DO1" s="337"/>
      <c r="DP1" s="337"/>
      <c r="DQ1" s="337"/>
      <c r="DR1" s="337"/>
      <c r="DS1" s="337"/>
      <c r="DT1" s="337"/>
      <c r="DU1" s="337"/>
      <c r="DV1" s="337"/>
      <c r="DW1" s="337"/>
      <c r="DX1" s="337"/>
      <c r="DY1" s="337"/>
      <c r="DZ1" s="337"/>
      <c r="EA1" s="337"/>
      <c r="EB1" s="337"/>
      <c r="EC1" s="337"/>
      <c r="ED1" s="337"/>
      <c r="EE1" s="337"/>
      <c r="EF1" s="337"/>
      <c r="EG1" s="337"/>
      <c r="EH1" s="337"/>
      <c r="EI1" s="337"/>
      <c r="EJ1" s="337"/>
      <c r="EK1" s="337"/>
      <c r="EL1" s="337"/>
      <c r="EM1" s="337"/>
      <c r="EN1" s="337"/>
      <c r="EO1" s="337"/>
      <c r="EP1" s="337"/>
      <c r="EQ1" s="337"/>
      <c r="ER1" s="337"/>
      <c r="ES1" s="337"/>
      <c r="ET1" s="337"/>
      <c r="EU1" s="337"/>
      <c r="EV1" s="337"/>
      <c r="EW1" s="337"/>
      <c r="EX1" s="337"/>
      <c r="EY1" s="337"/>
      <c r="EZ1" s="337"/>
      <c r="FA1" s="337"/>
      <c r="FB1" s="337"/>
      <c r="FC1" s="337"/>
      <c r="FD1" s="337"/>
      <c r="FE1" s="337"/>
      <c r="FF1" s="337"/>
      <c r="FG1" s="337"/>
      <c r="FH1" s="337"/>
      <c r="FI1" s="337"/>
      <c r="FJ1" s="337"/>
      <c r="FK1" s="337"/>
      <c r="FL1" s="337"/>
      <c r="FM1" s="337"/>
      <c r="FN1" s="337"/>
      <c r="FO1" s="337"/>
      <c r="FP1" s="337"/>
      <c r="FQ1" s="337"/>
      <c r="FR1" s="337"/>
      <c r="FS1" s="337"/>
      <c r="FT1" s="337"/>
      <c r="FU1" s="337"/>
      <c r="FV1" s="337"/>
      <c r="FW1" s="337"/>
      <c r="FX1" s="337"/>
      <c r="FY1" s="337"/>
      <c r="FZ1" s="337"/>
      <c r="GA1" s="337"/>
      <c r="GB1" s="337"/>
      <c r="GC1" s="337"/>
      <c r="GD1" s="337"/>
      <c r="GE1" s="337"/>
      <c r="GF1" s="337"/>
      <c r="GG1" s="337"/>
      <c r="GH1" s="337"/>
      <c r="GI1" s="337"/>
      <c r="GJ1" s="337"/>
      <c r="GK1" s="337"/>
      <c r="GL1" s="337"/>
      <c r="GM1" s="337"/>
      <c r="GN1" s="337"/>
      <c r="GO1" s="337"/>
      <c r="GP1" s="337"/>
      <c r="GQ1" s="337"/>
      <c r="GR1" s="337"/>
      <c r="GS1" s="337"/>
      <c r="GT1" s="337"/>
      <c r="GU1" s="337"/>
      <c r="GV1" s="337"/>
      <c r="GW1" s="337"/>
      <c r="GX1" s="337"/>
      <c r="GY1" s="337"/>
      <c r="GZ1" s="337"/>
      <c r="HA1" s="337"/>
      <c r="HB1" s="337"/>
      <c r="HC1" s="337"/>
      <c r="HD1" s="337"/>
      <c r="HE1" s="337"/>
      <c r="HF1" s="337"/>
      <c r="HG1" s="337"/>
      <c r="HH1" s="337"/>
      <c r="HI1" s="337"/>
      <c r="HJ1" s="337"/>
      <c r="HK1" s="337"/>
      <c r="HL1" s="337"/>
      <c r="HM1" s="337"/>
      <c r="HN1" s="337"/>
      <c r="HO1" s="337"/>
      <c r="HP1" s="337"/>
      <c r="HQ1" s="337"/>
      <c r="HR1" s="337"/>
      <c r="HS1" s="337"/>
      <c r="HT1" s="337"/>
      <c r="HU1" s="337"/>
      <c r="HV1" s="337"/>
      <c r="HW1" s="337"/>
      <c r="HX1" s="337"/>
      <c r="HY1" s="337"/>
      <c r="HZ1" s="337"/>
      <c r="IA1" s="337"/>
      <c r="IB1" s="337"/>
      <c r="IC1" s="337"/>
      <c r="ID1" s="337"/>
      <c r="IE1" s="337"/>
      <c r="IF1" s="337"/>
      <c r="IG1" s="337"/>
      <c r="IH1" s="337"/>
      <c r="II1" s="337"/>
      <c r="IJ1" s="337"/>
      <c r="IK1" s="337"/>
      <c r="IL1" s="337"/>
      <c r="IM1" s="337"/>
      <c r="IN1" s="337"/>
      <c r="IO1" s="337"/>
      <c r="IP1" s="337"/>
      <c r="IQ1" s="337"/>
      <c r="IR1" s="337"/>
      <c r="IS1" s="337"/>
      <c r="IT1" s="337"/>
      <c r="IU1" s="337"/>
      <c r="IV1" s="337"/>
    </row>
    <row r="2" spans="1:256" s="341" customFormat="1" ht="16.5" hidden="1" customHeight="1">
      <c r="A2" s="338"/>
      <c r="B2" s="338"/>
      <c r="C2" s="339"/>
      <c r="D2" s="338"/>
      <c r="E2" s="338"/>
      <c r="F2" s="338"/>
      <c r="G2" s="338"/>
      <c r="H2" s="338"/>
      <c r="I2" s="338"/>
      <c r="J2" s="338"/>
      <c r="K2" s="338"/>
      <c r="L2" s="338"/>
      <c r="M2" s="372"/>
      <c r="N2" s="372"/>
      <c r="O2" s="372"/>
      <c r="P2" s="372"/>
      <c r="Q2" s="373"/>
      <c r="R2" s="372"/>
      <c r="S2" s="340"/>
      <c r="T2" s="340"/>
      <c r="U2" s="340"/>
      <c r="V2" s="340"/>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c r="BI2" s="339"/>
      <c r="BJ2" s="339"/>
      <c r="BK2" s="339"/>
      <c r="BL2" s="339"/>
      <c r="BM2" s="339"/>
      <c r="BN2" s="339"/>
      <c r="BO2" s="339"/>
      <c r="BP2" s="339"/>
      <c r="BQ2" s="339"/>
      <c r="BR2" s="339"/>
      <c r="BS2" s="339"/>
      <c r="BT2" s="339"/>
      <c r="BU2" s="339"/>
      <c r="BV2" s="339"/>
      <c r="BW2" s="339"/>
      <c r="BX2" s="339"/>
      <c r="BY2" s="339"/>
      <c r="BZ2" s="339"/>
      <c r="CA2" s="339"/>
      <c r="CB2" s="339"/>
      <c r="CC2" s="339"/>
      <c r="CD2" s="339"/>
      <c r="CE2" s="339"/>
      <c r="CF2" s="339"/>
      <c r="CG2" s="339"/>
      <c r="CH2" s="339"/>
      <c r="CI2" s="339"/>
      <c r="CJ2" s="339"/>
      <c r="CK2" s="339"/>
      <c r="CL2" s="339"/>
      <c r="CM2" s="339"/>
      <c r="CN2" s="339"/>
      <c r="CO2" s="339"/>
      <c r="CP2" s="339"/>
      <c r="CQ2" s="339"/>
      <c r="CR2" s="339"/>
      <c r="CS2" s="339"/>
      <c r="CT2" s="339"/>
      <c r="CU2" s="339"/>
      <c r="CV2" s="339"/>
      <c r="CW2" s="339"/>
      <c r="CX2" s="339"/>
      <c r="CY2" s="339"/>
      <c r="CZ2" s="339"/>
      <c r="DA2" s="339"/>
      <c r="DB2" s="339"/>
      <c r="DC2" s="339"/>
      <c r="DD2" s="339"/>
      <c r="DE2" s="339"/>
      <c r="DF2" s="339"/>
      <c r="DG2" s="339"/>
      <c r="DH2" s="339"/>
      <c r="DI2" s="339"/>
      <c r="DJ2" s="339"/>
      <c r="DK2" s="339"/>
      <c r="DL2" s="339"/>
      <c r="DM2" s="339"/>
      <c r="DN2" s="339"/>
      <c r="DO2" s="339"/>
      <c r="DP2" s="339"/>
      <c r="DQ2" s="339"/>
      <c r="DR2" s="339"/>
      <c r="DS2" s="339"/>
      <c r="DT2" s="339"/>
      <c r="DU2" s="339"/>
      <c r="DV2" s="339"/>
      <c r="DW2" s="339"/>
      <c r="DX2" s="339"/>
      <c r="DY2" s="339"/>
      <c r="DZ2" s="339"/>
      <c r="EA2" s="339"/>
      <c r="EB2" s="339"/>
      <c r="EC2" s="339"/>
      <c r="ED2" s="339"/>
      <c r="EE2" s="339"/>
      <c r="EF2" s="339"/>
      <c r="EG2" s="339"/>
      <c r="EH2" s="339"/>
      <c r="EI2" s="339"/>
      <c r="EJ2" s="339"/>
      <c r="EK2" s="339"/>
      <c r="EL2" s="339"/>
      <c r="EM2" s="339"/>
      <c r="EN2" s="339"/>
      <c r="EO2" s="339"/>
      <c r="EP2" s="339"/>
      <c r="EQ2" s="339"/>
      <c r="ER2" s="339"/>
      <c r="ES2" s="339"/>
      <c r="ET2" s="339"/>
    </row>
    <row r="3" spans="1:256" s="120" customFormat="1" ht="3" customHeight="1">
      <c r="A3" s="119"/>
      <c r="B3" s="35"/>
      <c r="C3" s="222"/>
      <c r="D3" s="94"/>
      <c r="E3" s="94"/>
      <c r="F3" s="94"/>
      <c r="G3" s="94"/>
      <c r="H3" s="94"/>
      <c r="I3" s="94"/>
      <c r="J3" s="94"/>
      <c r="K3" s="94"/>
      <c r="L3" s="225"/>
      <c r="M3" s="204"/>
      <c r="N3" s="204"/>
      <c r="O3" s="204"/>
      <c r="P3" s="204"/>
      <c r="Q3" s="336"/>
      <c r="R3" s="204"/>
      <c r="S3" s="333"/>
      <c r="T3" s="333"/>
      <c r="U3" s="333"/>
      <c r="V3" s="333"/>
    </row>
    <row r="4" spans="1:256" s="120" customFormat="1" ht="22.5">
      <c r="A4" s="119"/>
      <c r="B4" s="35"/>
      <c r="C4" s="222"/>
      <c r="D4" s="1236" t="s">
        <v>395</v>
      </c>
      <c r="E4" s="1237"/>
      <c r="F4" s="1237"/>
      <c r="G4" s="1237"/>
      <c r="H4" s="1238"/>
      <c r="I4" s="407"/>
      <c r="M4" s="204"/>
      <c r="N4" s="204"/>
      <c r="O4" s="204"/>
      <c r="P4" s="204"/>
      <c r="Q4" s="336"/>
      <c r="R4" s="204"/>
      <c r="S4" s="333"/>
      <c r="T4" s="333"/>
      <c r="U4" s="333"/>
      <c r="V4" s="333"/>
    </row>
    <row r="5" spans="1:256" s="120" customFormat="1" ht="3" hidden="1" customHeight="1">
      <c r="A5" s="119"/>
      <c r="B5" s="35"/>
      <c r="C5" s="222"/>
      <c r="D5" s="94"/>
      <c r="E5" s="94"/>
      <c r="F5" s="94"/>
      <c r="G5" s="94"/>
      <c r="H5" s="226"/>
      <c r="I5" s="226"/>
      <c r="J5" s="226"/>
      <c r="K5" s="226"/>
      <c r="L5" s="227"/>
      <c r="M5" s="204"/>
      <c r="N5" s="204"/>
      <c r="O5" s="204"/>
      <c r="P5" s="204"/>
      <c r="Q5" s="336"/>
      <c r="R5" s="204"/>
      <c r="S5" s="333"/>
      <c r="T5" s="333"/>
      <c r="U5" s="333"/>
      <c r="V5" s="333"/>
    </row>
    <row r="6" spans="1:256" s="120" customFormat="1" ht="20.100000000000001" hidden="1" customHeight="1">
      <c r="A6" s="228"/>
      <c r="B6" s="228"/>
      <c r="C6" s="222"/>
      <c r="D6" s="1239"/>
      <c r="E6" s="1239"/>
      <c r="F6" s="1240" t="s">
        <v>83</v>
      </c>
      <c r="G6" s="1240"/>
      <c r="H6" s="226"/>
      <c r="I6" s="226"/>
      <c r="J6" s="229"/>
      <c r="K6" s="230"/>
      <c r="L6" s="230"/>
      <c r="M6" s="204"/>
      <c r="N6" s="204"/>
      <c r="O6" s="204"/>
      <c r="P6" s="204"/>
      <c r="Q6" s="336"/>
      <c r="R6" s="204"/>
      <c r="S6" s="333"/>
      <c r="T6" s="333"/>
      <c r="U6" s="333"/>
      <c r="V6" s="333"/>
    </row>
    <row r="7" spans="1:256" ht="3" customHeight="1"/>
    <row r="8" spans="1:256" s="120" customFormat="1">
      <c r="A8" s="119"/>
      <c r="B8" s="35"/>
      <c r="C8" s="222"/>
      <c r="D8" s="1227" t="s">
        <v>15</v>
      </c>
      <c r="E8" s="1227"/>
      <c r="F8" s="1227" t="s">
        <v>396</v>
      </c>
      <c r="G8" s="1227"/>
      <c r="H8" s="1227"/>
      <c r="I8" s="1241" t="s">
        <v>397</v>
      </c>
      <c r="J8" s="1241"/>
      <c r="K8" s="1241"/>
      <c r="L8" s="1241"/>
      <c r="M8" s="204"/>
      <c r="N8" s="204"/>
      <c r="O8" s="204"/>
      <c r="P8" s="204"/>
      <c r="Q8" s="336"/>
      <c r="R8" s="204"/>
      <c r="S8" s="333"/>
      <c r="T8" s="333"/>
      <c r="U8" s="333"/>
      <c r="V8" s="333"/>
    </row>
    <row r="9" spans="1:256" s="120" customFormat="1" ht="20.25" customHeight="1">
      <c r="A9" s="119"/>
      <c r="B9" s="35"/>
      <c r="C9" s="222"/>
      <c r="D9" s="232" t="s">
        <v>91</v>
      </c>
      <c r="E9" s="232" t="s">
        <v>398</v>
      </c>
      <c r="F9" s="1232" t="s">
        <v>91</v>
      </c>
      <c r="G9" s="1233"/>
      <c r="H9" s="233" t="s">
        <v>398</v>
      </c>
      <c r="I9" s="1234" t="s">
        <v>91</v>
      </c>
      <c r="J9" s="1234"/>
      <c r="K9" s="233" t="s">
        <v>398</v>
      </c>
      <c r="L9" s="233" t="s">
        <v>399</v>
      </c>
      <c r="M9" s="204"/>
      <c r="N9" s="204"/>
      <c r="O9" s="204"/>
      <c r="P9" s="204"/>
      <c r="Q9" s="336"/>
      <c r="R9" s="204"/>
      <c r="S9" s="333"/>
      <c r="T9" s="333"/>
      <c r="U9" s="333"/>
      <c r="V9" s="333"/>
    </row>
    <row r="10" spans="1:256" ht="12" customHeight="1">
      <c r="C10" s="241"/>
      <c r="D10" s="331" t="s">
        <v>92</v>
      </c>
      <c r="E10" s="331" t="s">
        <v>48</v>
      </c>
      <c r="F10" s="1235" t="s">
        <v>49</v>
      </c>
      <c r="G10" s="1235"/>
      <c r="H10" s="331" t="s">
        <v>50</v>
      </c>
      <c r="I10" s="1235" t="s">
        <v>67</v>
      </c>
      <c r="J10" s="1235"/>
      <c r="K10" s="331" t="s">
        <v>68</v>
      </c>
      <c r="L10" s="331" t="s">
        <v>182</v>
      </c>
      <c r="M10" s="255"/>
      <c r="N10" s="255"/>
      <c r="O10" s="255"/>
      <c r="P10" s="255"/>
      <c r="Q10" s="231"/>
      <c r="R10" s="255"/>
      <c r="S10" s="332"/>
      <c r="T10" s="332"/>
      <c r="U10" s="332"/>
      <c r="V10" s="332"/>
    </row>
    <row r="11" spans="1:256" s="120" customFormat="1" hidden="1">
      <c r="A11" s="35"/>
      <c r="B11" s="35"/>
      <c r="C11" s="222"/>
      <c r="D11" s="234">
        <v>0</v>
      </c>
      <c r="E11" s="235"/>
      <c r="F11" s="155"/>
      <c r="G11" s="155"/>
      <c r="H11" s="236"/>
      <c r="I11" s="237"/>
      <c r="J11" s="155"/>
      <c r="K11" s="236"/>
      <c r="L11" s="238"/>
      <c r="M11" s="376" t="s">
        <v>499</v>
      </c>
      <c r="N11" s="204"/>
      <c r="O11" s="204"/>
      <c r="P11" s="204" t="s">
        <v>497</v>
      </c>
      <c r="Q11" s="336" t="s">
        <v>498</v>
      </c>
      <c r="R11" s="204" t="s">
        <v>562</v>
      </c>
      <c r="S11" s="333"/>
      <c r="T11" s="333"/>
      <c r="U11" s="333"/>
      <c r="V11" s="333"/>
    </row>
    <row r="12" spans="1:256" s="257" customFormat="1" ht="0.95" customHeight="1">
      <c r="A12" s="84"/>
      <c r="B12" s="1094" t="s">
        <v>403</v>
      </c>
      <c r="C12" s="1226"/>
      <c r="D12" s="1227">
        <v>1</v>
      </c>
      <c r="E12" s="1228" t="s">
        <v>1753</v>
      </c>
      <c r="F12" s="1190"/>
      <c r="G12" s="1181">
        <v>0</v>
      </c>
      <c r="H12" s="334"/>
      <c r="I12" s="242"/>
      <c r="J12" s="371" t="s">
        <v>496</v>
      </c>
      <c r="K12" s="1089"/>
      <c r="L12" s="258"/>
      <c r="M12" s="1100">
        <f>mergeValue(H12)</f>
        <v>0</v>
      </c>
      <c r="N12" s="1099"/>
      <c r="O12" s="1099"/>
      <c r="P12" s="1100" t="str">
        <f>IF(ISERROR(MATCH(Q12,MODesc,0)),"n","y")</f>
        <v>y</v>
      </c>
      <c r="Q12" s="1099" t="s">
        <v>1753</v>
      </c>
      <c r="R12" s="1100" t="str">
        <f>K12&amp;"("&amp;L12&amp;")"</f>
        <v>()</v>
      </c>
      <c r="S12" s="1094"/>
      <c r="T12" s="1094"/>
      <c r="U12" s="240"/>
      <c r="V12" s="1094"/>
      <c r="W12" s="1094"/>
      <c r="X12" s="1094"/>
      <c r="Y12" s="256"/>
      <c r="Z12" s="256"/>
      <c r="AA12" s="565"/>
      <c r="AB12" s="565"/>
      <c r="AC12" s="565"/>
      <c r="AD12" s="565"/>
      <c r="AE12" s="565"/>
      <c r="AF12" s="565"/>
      <c r="AG12" s="565"/>
      <c r="AH12" s="565"/>
      <c r="AI12" s="565"/>
      <c r="AJ12" s="565"/>
      <c r="AK12" s="565"/>
      <c r="AL12" s="565"/>
      <c r="AM12" s="565"/>
      <c r="AN12" s="565"/>
      <c r="AO12" s="565"/>
      <c r="AP12" s="565"/>
      <c r="AQ12" s="565"/>
      <c r="AR12" s="565"/>
      <c r="AS12" s="565"/>
      <c r="AT12" s="565"/>
      <c r="AU12" s="565"/>
      <c r="AV12" s="565"/>
      <c r="AW12" s="565"/>
      <c r="AX12" s="565"/>
      <c r="AY12" s="565"/>
      <c r="AZ12" s="565"/>
      <c r="BA12" s="565"/>
      <c r="BB12" s="565"/>
      <c r="BC12" s="565"/>
      <c r="BD12" s="565"/>
      <c r="BE12" s="565"/>
      <c r="BF12" s="565"/>
      <c r="BG12" s="565"/>
      <c r="BH12" s="565"/>
      <c r="BI12" s="565"/>
      <c r="BJ12" s="565"/>
      <c r="BK12" s="565"/>
      <c r="BL12" s="565"/>
      <c r="BM12" s="565"/>
      <c r="BN12" s="565"/>
      <c r="BO12" s="565"/>
      <c r="BP12" s="565"/>
      <c r="BQ12" s="565"/>
      <c r="BR12" s="565"/>
      <c r="BS12" s="565"/>
      <c r="BT12" s="565"/>
      <c r="BU12" s="565"/>
      <c r="BV12" s="256"/>
      <c r="BW12" s="256"/>
      <c r="BX12" s="256"/>
      <c r="BY12" s="256"/>
      <c r="BZ12" s="256"/>
      <c r="CA12" s="256"/>
      <c r="CB12" s="256"/>
      <c r="CC12" s="256"/>
      <c r="CD12" s="256"/>
      <c r="CE12" s="256"/>
    </row>
    <row r="13" spans="1:256" s="257" customFormat="1" ht="0.95" customHeight="1">
      <c r="A13" s="84"/>
      <c r="B13" s="1094" t="s">
        <v>403</v>
      </c>
      <c r="C13" s="1226"/>
      <c r="D13" s="1227"/>
      <c r="E13" s="1229"/>
      <c r="F13" s="1230"/>
      <c r="G13" s="1227">
        <v>1</v>
      </c>
      <c r="H13" s="1225" t="s">
        <v>1127</v>
      </c>
      <c r="I13" s="242"/>
      <c r="J13" s="371" t="s">
        <v>496</v>
      </c>
      <c r="K13" s="1089"/>
      <c r="L13" s="258"/>
      <c r="M13" s="1100" t="str">
        <f>mergeValue(H13)</f>
        <v>городской округ город Мантурово</v>
      </c>
      <c r="N13" s="1099"/>
      <c r="O13" s="1099"/>
      <c r="P13" s="1099"/>
      <c r="Q13" s="1099"/>
      <c r="R13" s="1100" t="str">
        <f>K13&amp;"("&amp;L13&amp;")"</f>
        <v>()</v>
      </c>
      <c r="S13" s="1094"/>
      <c r="T13" s="1094"/>
      <c r="U13" s="240"/>
      <c r="V13" s="1094"/>
      <c r="W13" s="1094"/>
      <c r="X13" s="1094"/>
      <c r="Y13" s="256"/>
      <c r="Z13" s="256"/>
      <c r="AA13" s="565"/>
      <c r="AB13" s="565"/>
      <c r="AC13" s="565"/>
      <c r="AD13" s="565"/>
      <c r="AE13" s="565"/>
      <c r="AF13" s="565"/>
      <c r="AG13" s="565"/>
      <c r="AH13" s="565"/>
      <c r="AI13" s="565"/>
      <c r="AJ13" s="565"/>
      <c r="AK13" s="565"/>
      <c r="AL13" s="565"/>
      <c r="AM13" s="565"/>
      <c r="AN13" s="565"/>
      <c r="AO13" s="565"/>
      <c r="AP13" s="565"/>
      <c r="AQ13" s="565"/>
      <c r="AR13" s="565"/>
      <c r="AS13" s="565"/>
      <c r="AT13" s="565"/>
      <c r="AU13" s="565"/>
      <c r="AV13" s="565"/>
      <c r="AW13" s="565"/>
      <c r="AX13" s="565"/>
      <c r="AY13" s="565"/>
      <c r="AZ13" s="565"/>
      <c r="BA13" s="565"/>
      <c r="BB13" s="565"/>
      <c r="BC13" s="565"/>
      <c r="BD13" s="565"/>
      <c r="BE13" s="565"/>
      <c r="BF13" s="565"/>
      <c r="BG13" s="565"/>
      <c r="BH13" s="565"/>
      <c r="BI13" s="565"/>
      <c r="BJ13" s="565"/>
      <c r="BK13" s="565"/>
      <c r="BL13" s="565"/>
      <c r="BM13" s="565"/>
      <c r="BN13" s="565"/>
      <c r="BO13" s="565"/>
      <c r="BP13" s="565"/>
      <c r="BQ13" s="565"/>
      <c r="BR13" s="565"/>
      <c r="BS13" s="565"/>
      <c r="BT13" s="565"/>
      <c r="BU13" s="565"/>
      <c r="BV13" s="256"/>
      <c r="BW13" s="256"/>
      <c r="BX13" s="256"/>
      <c r="BY13" s="256"/>
      <c r="BZ13" s="256"/>
      <c r="CA13" s="256"/>
      <c r="CB13" s="256"/>
      <c r="CC13" s="256"/>
      <c r="CD13" s="256"/>
      <c r="CE13" s="256"/>
    </row>
    <row r="14" spans="1:256" s="257" customFormat="1" ht="15" customHeight="1">
      <c r="A14" s="84"/>
      <c r="B14" s="1094" t="s">
        <v>403</v>
      </c>
      <c r="C14" s="1226"/>
      <c r="D14" s="1227"/>
      <c r="E14" s="1229"/>
      <c r="F14" s="1231"/>
      <c r="G14" s="1227"/>
      <c r="H14" s="1225"/>
      <c r="I14" s="1197"/>
      <c r="J14" s="1181">
        <v>1</v>
      </c>
      <c r="K14" s="1189" t="s">
        <v>1127</v>
      </c>
      <c r="L14" s="239" t="s">
        <v>1128</v>
      </c>
      <c r="M14" s="1100" t="str">
        <f>mergeValue(H14)</f>
        <v>городской округ город Мантурово</v>
      </c>
      <c r="N14" s="1099"/>
      <c r="O14" s="1099"/>
      <c r="P14" s="1099"/>
      <c r="Q14" s="1099"/>
      <c r="R14" s="1100" t="str">
        <f>K14&amp;" ("&amp;L14&amp;")"</f>
        <v>городской округ город Мантурово (34714000)</v>
      </c>
      <c r="S14" s="1094"/>
      <c r="T14" s="1094"/>
      <c r="U14" s="240"/>
      <c r="V14" s="1094"/>
      <c r="W14" s="1094"/>
      <c r="X14" s="1094"/>
      <c r="Y14" s="256"/>
      <c r="Z14" s="256"/>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565"/>
      <c r="AW14" s="565"/>
      <c r="AX14" s="565"/>
      <c r="AY14" s="565"/>
      <c r="AZ14" s="565"/>
      <c r="BA14" s="565"/>
      <c r="BB14" s="565"/>
      <c r="BC14" s="565"/>
      <c r="BD14" s="565"/>
      <c r="BE14" s="565"/>
      <c r="BF14" s="565"/>
      <c r="BG14" s="565"/>
      <c r="BH14" s="565"/>
      <c r="BI14" s="565"/>
      <c r="BJ14" s="565"/>
      <c r="BK14" s="565"/>
      <c r="BL14" s="565"/>
      <c r="BM14" s="565"/>
      <c r="BN14" s="565"/>
      <c r="BO14" s="565"/>
      <c r="BP14" s="565"/>
      <c r="BQ14" s="565"/>
      <c r="BR14" s="565"/>
      <c r="BS14" s="565"/>
      <c r="BT14" s="565"/>
      <c r="BU14" s="565"/>
      <c r="BV14" s="256"/>
      <c r="BW14" s="256"/>
      <c r="BX14" s="256"/>
      <c r="BY14" s="256"/>
      <c r="BZ14" s="256"/>
      <c r="CA14" s="256"/>
      <c r="CB14" s="256"/>
      <c r="CC14" s="256"/>
      <c r="CD14" s="256"/>
      <c r="CE14" s="256"/>
    </row>
    <row r="15" spans="1:256" s="120" customFormat="1" ht="0.95" customHeight="1">
      <c r="A15" s="35"/>
      <c r="B15" s="35" t="s">
        <v>400</v>
      </c>
      <c r="C15" s="222"/>
      <c r="D15" s="242"/>
      <c r="E15" s="195"/>
      <c r="F15" s="244"/>
      <c r="G15" s="244"/>
      <c r="H15" s="244"/>
      <c r="I15" s="244"/>
      <c r="J15" s="244"/>
      <c r="K15" s="244"/>
      <c r="L15" s="245"/>
      <c r="M15" s="376"/>
      <c r="N15" s="204"/>
      <c r="O15" s="204"/>
      <c r="P15" s="204"/>
      <c r="Q15" s="336" t="s">
        <v>18</v>
      </c>
      <c r="R15" s="204"/>
      <c r="S15" s="333"/>
      <c r="T15" s="333"/>
      <c r="U15" s="333"/>
      <c r="V15" s="333"/>
    </row>
    <row r="16" spans="1:256" s="120" customFormat="1" ht="21" customHeight="1">
      <c r="A16" s="119"/>
      <c r="B16" s="35"/>
      <c r="C16" s="224"/>
      <c r="D16" s="246"/>
      <c r="E16" s="246"/>
      <c r="F16" s="246"/>
      <c r="G16" s="246"/>
      <c r="H16" s="246"/>
      <c r="I16" s="246"/>
      <c r="J16" s="246"/>
      <c r="K16" s="246"/>
      <c r="L16" s="246"/>
      <c r="M16" s="204"/>
      <c r="N16" s="204"/>
      <c r="O16" s="204"/>
      <c r="P16" s="204"/>
      <c r="Q16" s="336"/>
      <c r="R16" s="204"/>
      <c r="S16" s="333"/>
      <c r="T16" s="333"/>
      <c r="U16" s="333"/>
      <c r="V16" s="333"/>
    </row>
    <row r="17" spans="1:22" s="120" customFormat="1">
      <c r="A17" s="119"/>
      <c r="B17" s="35"/>
      <c r="C17" s="224"/>
      <c r="D17" s="35"/>
      <c r="E17" s="35"/>
      <c r="F17" s="35"/>
      <c r="G17" s="35"/>
      <c r="H17" s="35"/>
      <c r="I17" s="35"/>
      <c r="J17" s="35"/>
      <c r="K17" s="35"/>
      <c r="L17" s="35"/>
      <c r="M17" s="204"/>
      <c r="N17" s="204"/>
      <c r="O17" s="204"/>
      <c r="P17" s="204"/>
      <c r="Q17" s="336"/>
      <c r="R17" s="204"/>
      <c r="S17" s="333"/>
      <c r="T17" s="333"/>
      <c r="U17" s="333"/>
      <c r="V17" s="333"/>
    </row>
    <row r="18" spans="1:22" s="120" customFormat="1" ht="0.75" customHeight="1">
      <c r="A18" s="119"/>
      <c r="B18" s="35"/>
      <c r="C18" s="224"/>
      <c r="D18" s="35"/>
      <c r="E18" s="35"/>
      <c r="F18" s="35"/>
      <c r="G18" s="35"/>
      <c r="H18" s="35"/>
      <c r="I18" s="35"/>
      <c r="J18" s="35"/>
      <c r="K18" s="35"/>
      <c r="L18" s="35"/>
      <c r="M18" s="204"/>
      <c r="N18" s="204"/>
      <c r="O18" s="204"/>
      <c r="P18" s="204"/>
      <c r="Q18" s="336"/>
      <c r="R18" s="204"/>
      <c r="S18" s="333"/>
      <c r="T18" s="333"/>
      <c r="U18" s="333"/>
      <c r="V18" s="333"/>
    </row>
    <row r="19" spans="1:22" s="248" customFormat="1" ht="10.5">
      <c r="A19" s="247"/>
      <c r="C19" s="249"/>
      <c r="D19" s="250"/>
      <c r="E19" s="250"/>
      <c r="M19" s="204"/>
      <c r="N19" s="204"/>
      <c r="O19" s="204"/>
      <c r="P19" s="204"/>
      <c r="Q19" s="336"/>
      <c r="R19" s="204"/>
      <c r="S19" s="333"/>
      <c r="T19" s="333"/>
      <c r="U19" s="333"/>
      <c r="V19" s="333"/>
    </row>
    <row r="20" spans="1:22" s="248" customFormat="1" ht="10.5">
      <c r="A20" s="247"/>
      <c r="C20" s="249"/>
      <c r="D20" s="250"/>
      <c r="E20" s="250"/>
      <c r="M20" s="204"/>
      <c r="N20" s="204"/>
      <c r="O20" s="204"/>
      <c r="P20" s="204"/>
      <c r="Q20" s="336"/>
      <c r="R20" s="204"/>
      <c r="S20" s="333"/>
      <c r="T20" s="333"/>
      <c r="U20" s="333"/>
      <c r="V20" s="333"/>
    </row>
  </sheetData>
  <sheetProtection algorithmName="SHA-512" hashValue="IO3aVmc25H9BqaEh6cATMPsBDSSKztfSnoHEmA6WX984p75v8lx6g6B4tVp2g9uw291w2krlELSc3cYDVpeORg==" saltValue="+MjOoEgk38YaaElGgQ65vQ==" spinCount="100000" sheet="1" objects="1" scenarios="1" formatColumns="0" formatRows="0"/>
  <mergeCells count="16">
    <mergeCell ref="F9:G9"/>
    <mergeCell ref="I9:J9"/>
    <mergeCell ref="F10:G10"/>
    <mergeCell ref="I10:J10"/>
    <mergeCell ref="D4:H4"/>
    <mergeCell ref="D6:E6"/>
    <mergeCell ref="F6:G6"/>
    <mergeCell ref="D8:E8"/>
    <mergeCell ref="I8:L8"/>
    <mergeCell ref="F8:H8"/>
    <mergeCell ref="H13:H14"/>
    <mergeCell ref="C12:C14"/>
    <mergeCell ref="D12:D14"/>
    <mergeCell ref="E12:E14"/>
    <mergeCell ref="F13:F14"/>
    <mergeCell ref="G13:G14"/>
  </mergeCells>
  <dataValidations count="1">
    <dataValidation type="textLength" operator="lessThanOrEqual" allowBlank="1" showInputMessage="1" showErrorMessage="1" errorTitle="Ошибка" error="Допускается ввод не более 900 символов!" sqref="E12">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VT">
    <tabColor indexed="47"/>
  </sheetPr>
  <dimension ref="A1:B11"/>
  <sheetViews>
    <sheetView showGridLines="0" zoomScaleNormal="100" workbookViewId="0"/>
  </sheetViews>
  <sheetFormatPr defaultColWidth="9.140625" defaultRowHeight="11.25"/>
  <cols>
    <col min="1" max="1" width="9.140625" style="1194"/>
    <col min="2" max="2" width="65.28515625" style="1194" customWidth="1"/>
    <col min="3" max="3" width="41" style="1194" customWidth="1"/>
    <col min="4" max="16384" width="9.140625" style="1194"/>
  </cols>
  <sheetData>
    <row r="1" spans="1:2">
      <c r="A1" s="1194" t="s">
        <v>328</v>
      </c>
      <c r="B1" s="1194" t="s">
        <v>329</v>
      </c>
    </row>
    <row r="2" spans="1:2">
      <c r="A2" s="1194">
        <v>4213775</v>
      </c>
      <c r="B2" s="1194" t="s">
        <v>581</v>
      </c>
    </row>
    <row r="3" spans="1:2">
      <c r="A3" s="1194">
        <v>4213784</v>
      </c>
      <c r="B3" s="1194" t="s">
        <v>674</v>
      </c>
    </row>
    <row r="4" spans="1:2">
      <c r="A4" s="1194">
        <v>4213781</v>
      </c>
      <c r="B4" s="1194" t="s">
        <v>673</v>
      </c>
    </row>
    <row r="5" spans="1:2">
      <c r="A5" s="1194">
        <v>4213776</v>
      </c>
      <c r="B5" s="1194" t="s">
        <v>582</v>
      </c>
    </row>
    <row r="6" spans="1:2">
      <c r="A6" s="1194">
        <v>4213777</v>
      </c>
      <c r="B6" s="1194" t="s">
        <v>583</v>
      </c>
    </row>
    <row r="7" spans="1:2">
      <c r="A7" s="1194">
        <v>4213778</v>
      </c>
      <c r="B7" s="1194" t="s">
        <v>584</v>
      </c>
    </row>
    <row r="8" spans="1:2">
      <c r="A8" s="1194">
        <v>4213780</v>
      </c>
      <c r="B8" s="1194" t="s">
        <v>585</v>
      </c>
    </row>
    <row r="9" spans="1:2">
      <c r="A9" s="1194">
        <v>4213779</v>
      </c>
      <c r="B9" s="1194" t="s">
        <v>588</v>
      </c>
    </row>
    <row r="10" spans="1:2">
      <c r="A10" s="1194">
        <v>4213783</v>
      </c>
      <c r="B10" s="1194" t="s">
        <v>587</v>
      </c>
    </row>
    <row r="11" spans="1:2">
      <c r="A11" s="1194">
        <v>4213782</v>
      </c>
      <c r="B11" s="1194" t="s">
        <v>586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VED">
    <tabColor indexed="47"/>
  </sheetPr>
  <dimension ref="A1:B11"/>
  <sheetViews>
    <sheetView showGridLines="0" zoomScaleNormal="100" workbookViewId="0"/>
  </sheetViews>
  <sheetFormatPr defaultColWidth="9.140625" defaultRowHeight="11.25"/>
  <cols>
    <col min="1" max="1" width="9.140625" style="1194"/>
    <col min="2" max="2" width="65.28515625" style="1194" customWidth="1"/>
    <col min="3" max="3" width="41" style="1194" customWidth="1"/>
    <col min="4" max="16384" width="9.140625" style="1194"/>
  </cols>
  <sheetData>
    <row r="1" spans="1:2">
      <c r="A1" s="1194" t="s">
        <v>328</v>
      </c>
      <c r="B1" s="1194" t="s">
        <v>330</v>
      </c>
    </row>
    <row r="2" spans="1:2">
      <c r="A2" s="1194">
        <v>4190064</v>
      </c>
      <c r="B2" s="1194" t="s">
        <v>1133</v>
      </c>
    </row>
    <row r="3" spans="1:2">
      <c r="A3" s="1194">
        <v>4190065</v>
      </c>
      <c r="B3" s="1194" t="s">
        <v>1134</v>
      </c>
    </row>
    <row r="4" spans="1:2">
      <c r="A4" s="1194">
        <v>4190066</v>
      </c>
      <c r="B4" s="1194" t="s">
        <v>1135</v>
      </c>
    </row>
    <row r="5" spans="1:2">
      <c r="A5" s="1194">
        <v>4190067</v>
      </c>
      <c r="B5" s="1194" t="s">
        <v>1136</v>
      </c>
    </row>
    <row r="6" spans="1:2">
      <c r="A6" s="1194">
        <v>4190068</v>
      </c>
      <c r="B6" s="1194" t="s">
        <v>1137</v>
      </c>
    </row>
    <row r="7" spans="1:2">
      <c r="A7" s="1194">
        <v>4190069</v>
      </c>
      <c r="B7" s="1194" t="s">
        <v>1138</v>
      </c>
    </row>
    <row r="8" spans="1:2">
      <c r="A8" s="1194">
        <v>4190070</v>
      </c>
      <c r="B8" s="1194" t="s">
        <v>1139</v>
      </c>
    </row>
    <row r="9" spans="1:2">
      <c r="A9" s="1194">
        <v>4190071</v>
      </c>
      <c r="B9" s="1194" t="s">
        <v>1140</v>
      </c>
    </row>
    <row r="10" spans="1:2">
      <c r="A10" s="1194">
        <v>4190072</v>
      </c>
      <c r="B10" s="1194" t="s">
        <v>1141</v>
      </c>
    </row>
    <row r="11" spans="1:2">
      <c r="A11" s="1194">
        <v>4190073</v>
      </c>
      <c r="B11" s="1194" t="s">
        <v>1142</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Obj">
    <tabColor indexed="47"/>
  </sheetPr>
  <dimension ref="A1"/>
  <sheetViews>
    <sheetView showGridLines="0" zoomScaleNormal="100" workbookViewId="0"/>
  </sheetViews>
  <sheetFormatPr defaultColWidth="9.140625" defaultRowHeight="12.75"/>
  <cols>
    <col min="1" max="16384" width="9.140625" style="177"/>
  </cols>
  <sheetData>
    <row r="1" spans="1:1">
      <c r="A1" s="51"/>
    </row>
  </sheetData>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llSheetsInThisWorkbook">
    <tabColor indexed="47"/>
  </sheetPr>
  <dimension ref="A1:B257"/>
  <sheetViews>
    <sheetView showGridLines="0" zoomScaleNormal="100" workbookViewId="0"/>
  </sheetViews>
  <sheetFormatPr defaultColWidth="9.140625" defaultRowHeight="11.25"/>
  <cols>
    <col min="1" max="1" width="36.28515625" style="3" customWidth="1"/>
    <col min="2" max="2" width="21.140625" style="3" customWidth="1"/>
    <col min="3" max="16384" width="9.140625" style="2"/>
  </cols>
  <sheetData>
    <row r="1" spans="1:2">
      <c r="A1" s="4" t="s">
        <v>56</v>
      </c>
      <c r="B1" s="4" t="s">
        <v>57</v>
      </c>
    </row>
    <row r="2" spans="1:2">
      <c r="A2" t="s">
        <v>411</v>
      </c>
      <c r="B2" t="s">
        <v>75</v>
      </c>
    </row>
    <row r="3" spans="1:2">
      <c r="A3" t="s">
        <v>412</v>
      </c>
      <c r="B3" t="s">
        <v>384</v>
      </c>
    </row>
    <row r="4" spans="1:2">
      <c r="A4" t="s">
        <v>413</v>
      </c>
      <c r="B4" t="s">
        <v>58</v>
      </c>
    </row>
    <row r="5" spans="1:2">
      <c r="A5" t="s">
        <v>415</v>
      </c>
      <c r="B5" t="s">
        <v>752</v>
      </c>
    </row>
    <row r="6" spans="1:2">
      <c r="A6" t="s">
        <v>414</v>
      </c>
      <c r="B6" t="s">
        <v>753</v>
      </c>
    </row>
    <row r="7" spans="1:2">
      <c r="A7" t="s">
        <v>653</v>
      </c>
      <c r="B7" t="s">
        <v>554</v>
      </c>
    </row>
    <row r="8" spans="1:2">
      <c r="A8" t="s">
        <v>654</v>
      </c>
      <c r="B8" t="s">
        <v>467</v>
      </c>
    </row>
    <row r="9" spans="1:2">
      <c r="A9" t="s">
        <v>485</v>
      </c>
      <c r="B9" t="s">
        <v>423</v>
      </c>
    </row>
    <row r="10" spans="1:2">
      <c r="A10" t="s">
        <v>416</v>
      </c>
      <c r="B10" t="s">
        <v>424</v>
      </c>
    </row>
    <row r="11" spans="1:2">
      <c r="A11" t="s">
        <v>667</v>
      </c>
      <c r="B11" t="s">
        <v>425</v>
      </c>
    </row>
    <row r="12" spans="1:2">
      <c r="A12" t="s">
        <v>668</v>
      </c>
      <c r="B12" t="s">
        <v>468</v>
      </c>
    </row>
    <row r="13" spans="1:2">
      <c r="A13" t="s">
        <v>655</v>
      </c>
      <c r="B13" t="s">
        <v>426</v>
      </c>
    </row>
    <row r="14" spans="1:2">
      <c r="A14" t="s">
        <v>656</v>
      </c>
      <c r="B14" t="s">
        <v>427</v>
      </c>
    </row>
    <row r="15" spans="1:2">
      <c r="A15" t="s">
        <v>657</v>
      </c>
      <c r="B15" t="s">
        <v>428</v>
      </c>
    </row>
    <row r="16" spans="1:2">
      <c r="A16" t="s">
        <v>658</v>
      </c>
      <c r="B16" t="s">
        <v>333</v>
      </c>
    </row>
    <row r="17" spans="1:2">
      <c r="A17" t="s">
        <v>659</v>
      </c>
      <c r="B17" t="s">
        <v>60</v>
      </c>
    </row>
    <row r="18" spans="1:2">
      <c r="A18" t="s">
        <v>660</v>
      </c>
      <c r="B18" t="s">
        <v>385</v>
      </c>
    </row>
    <row r="19" spans="1:2">
      <c r="A19" t="s">
        <v>661</v>
      </c>
      <c r="B19" t="s">
        <v>437</v>
      </c>
    </row>
    <row r="20" spans="1:2">
      <c r="A20" t="s">
        <v>662</v>
      </c>
      <c r="B20" t="s">
        <v>249</v>
      </c>
    </row>
    <row r="21" spans="1:2">
      <c r="A21" t="s">
        <v>663</v>
      </c>
      <c r="B21" t="s">
        <v>73</v>
      </c>
    </row>
    <row r="22" spans="1:2">
      <c r="A22" t="s">
        <v>664</v>
      </c>
      <c r="B22" t="s">
        <v>62</v>
      </c>
    </row>
    <row r="23" spans="1:2">
      <c r="A23" t="s">
        <v>665</v>
      </c>
      <c r="B23" t="s">
        <v>74</v>
      </c>
    </row>
    <row r="24" spans="1:2">
      <c r="A24" t="s">
        <v>666</v>
      </c>
      <c r="B24" t="s">
        <v>429</v>
      </c>
    </row>
    <row r="25" spans="1:2">
      <c r="A25" t="s">
        <v>574</v>
      </c>
      <c r="B25" t="s">
        <v>72</v>
      </c>
    </row>
    <row r="26" spans="1:2">
      <c r="A26" t="s">
        <v>575</v>
      </c>
      <c r="B26" t="s">
        <v>61</v>
      </c>
    </row>
    <row r="27" spans="1:2">
      <c r="A27" t="s">
        <v>487</v>
      </c>
      <c r="B27" t="s">
        <v>63</v>
      </c>
    </row>
    <row r="28" spans="1:2">
      <c r="A28" t="s">
        <v>418</v>
      </c>
      <c r="B28" t="s">
        <v>383</v>
      </c>
    </row>
    <row r="29" spans="1:2">
      <c r="A29" t="s">
        <v>486</v>
      </c>
      <c r="B29" t="s">
        <v>13</v>
      </c>
    </row>
    <row r="30" spans="1:2">
      <c r="A30" t="s">
        <v>417</v>
      </c>
      <c r="B30" t="s">
        <v>81</v>
      </c>
    </row>
    <row r="31" spans="1:2">
      <c r="A31" t="s">
        <v>563</v>
      </c>
      <c r="B31" t="s">
        <v>14</v>
      </c>
    </row>
    <row r="32" spans="1:2">
      <c r="A32" t="s">
        <v>750</v>
      </c>
      <c r="B32" t="s">
        <v>555</v>
      </c>
    </row>
    <row r="33" spans="1:2">
      <c r="A33" t="s">
        <v>751</v>
      </c>
      <c r="B33" t="s">
        <v>430</v>
      </c>
    </row>
    <row r="34" spans="1:2">
      <c r="A34" t="s">
        <v>419</v>
      </c>
      <c r="B34" t="s">
        <v>179</v>
      </c>
    </row>
    <row r="35" spans="1:2">
      <c r="A35" t="s">
        <v>420</v>
      </c>
      <c r="B35" t="s">
        <v>488</v>
      </c>
    </row>
    <row r="36" spans="1:2">
      <c r="A36" t="s">
        <v>421</v>
      </c>
      <c r="B36" t="s">
        <v>469</v>
      </c>
    </row>
    <row r="37" spans="1:2">
      <c r="A37" t="s">
        <v>422</v>
      </c>
      <c r="B37" t="s">
        <v>334</v>
      </c>
    </row>
    <row r="38" spans="1:2">
      <c r="A38"/>
      <c r="B38" t="s">
        <v>278</v>
      </c>
    </row>
    <row r="39" spans="1:2">
      <c r="A39"/>
      <c r="B39" t="s">
        <v>332</v>
      </c>
    </row>
    <row r="40" spans="1:2">
      <c r="A40"/>
      <c r="B40" t="s">
        <v>198</v>
      </c>
    </row>
    <row r="41" spans="1:2">
      <c r="A41"/>
      <c r="B41" t="s">
        <v>180</v>
      </c>
    </row>
    <row r="42" spans="1:2">
      <c r="A42"/>
      <c r="B42" t="s">
        <v>177</v>
      </c>
    </row>
    <row r="43" spans="1:2">
      <c r="A43"/>
      <c r="B43" t="s">
        <v>220</v>
      </c>
    </row>
    <row r="44" spans="1:2">
      <c r="A44"/>
      <c r="B44" t="s">
        <v>178</v>
      </c>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row r="256" spans="1:2">
      <c r="A256"/>
      <c r="B256"/>
    </row>
    <row r="257" spans="1:2">
      <c r="A257"/>
      <c r="B257"/>
    </row>
  </sheetData>
  <sheetProtection formatColumns="0" formatRows="0"/>
  <phoneticPr fontId="9" type="noConversion"/>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et_union_vert">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Region">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9"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
    <tabColor indexed="47"/>
  </sheetPr>
  <dimension ref="A1"/>
  <sheetViews>
    <sheetView showGridLines="0" zoomScaleNormal="100" workbookViewId="0"/>
  </sheetViews>
  <sheetFormatPr defaultColWidth="9.140625" defaultRowHeight="11.25"/>
  <cols>
    <col min="1" max="1" width="9.140625" style="16"/>
    <col min="2" max="16384" width="9.140625" style="17"/>
  </cols>
  <sheetData/>
  <sheetProtection formatColumns="0" formatRows="0"/>
  <phoneticPr fontId="6"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Main">
    <tabColor indexed="47"/>
  </sheetPr>
  <dimension ref="AA1:AJ1"/>
  <sheetViews>
    <sheetView showGridLines="0" zoomScaleNormal="100" workbookViewId="0"/>
  </sheetViews>
  <sheetFormatPr defaultColWidth="9.140625" defaultRowHeight="11.25"/>
  <cols>
    <col min="1" max="26" width="9.140625" style="8"/>
    <col min="27" max="36" width="9.140625" style="9"/>
    <col min="37" max="16384" width="9.140625" style="8"/>
  </cols>
  <sheetData/>
  <sheetProtection formatColumns="0" formatRows="0"/>
  <phoneticPr fontId="1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2">
    <tabColor rgb="FFCCCCFF"/>
  </sheetPr>
  <dimension ref="A1:X40"/>
  <sheetViews>
    <sheetView showGridLines="0" topLeftCell="C4" zoomScaleNormal="100" workbookViewId="0">
      <selection activeCell="S25" sqref="S25"/>
    </sheetView>
  </sheetViews>
  <sheetFormatPr defaultColWidth="9.140625" defaultRowHeight="11.25"/>
  <cols>
    <col min="1" max="2" width="3.7109375" style="202" hidden="1" customWidth="1"/>
    <col min="3" max="3" width="3.7109375" style="96" bestFit="1" customWidth="1"/>
    <col min="4" max="4" width="6.140625" style="96" customWidth="1"/>
    <col min="5" max="5" width="50.7109375" style="96" customWidth="1"/>
    <col min="6" max="6" width="33.85546875" style="96" customWidth="1"/>
    <col min="7" max="7" width="8.5703125" style="96" customWidth="1"/>
    <col min="8" max="8" width="3.7109375" style="96" customWidth="1"/>
    <col min="9" max="9" width="5.42578125" style="96" customWidth="1"/>
    <col min="10" max="10" width="47.85546875" style="96" customWidth="1"/>
    <col min="11" max="12" width="3.7109375" style="96" customWidth="1"/>
    <col min="13" max="13" width="5.7109375" style="96" customWidth="1"/>
    <col min="14" max="14" width="28.140625" style="96" customWidth="1"/>
    <col min="15" max="16" width="3.7109375" style="96" customWidth="1"/>
    <col min="17" max="17" width="5.7109375" style="96" customWidth="1"/>
    <col min="18" max="18" width="34.42578125" style="96" customWidth="1"/>
    <col min="19" max="20" width="3.7109375" style="503" customWidth="1"/>
    <col min="21" max="21" width="5.7109375" style="503" customWidth="1"/>
    <col min="22" max="22" width="34.42578125" style="503" customWidth="1"/>
    <col min="23" max="23" width="30.7109375" style="96" customWidth="1"/>
    <col min="24" max="24" width="3.7109375" style="96" customWidth="1"/>
    <col min="25" max="16384" width="9.140625" style="96"/>
  </cols>
  <sheetData>
    <row r="1" spans="1:24" ht="11.25" hidden="1" customHeight="1">
      <c r="A1" s="208"/>
    </row>
    <row r="2" spans="1:24" ht="11.25" hidden="1" customHeight="1"/>
    <row r="3" spans="1:24" ht="11.25" hidden="1" customHeight="1"/>
    <row r="4" spans="1:24" ht="3" customHeight="1"/>
    <row r="5" spans="1:24" s="114" customFormat="1" ht="29.1" customHeight="1">
      <c r="A5" s="203"/>
      <c r="B5" s="203"/>
      <c r="D5" s="1236" t="s">
        <v>626</v>
      </c>
      <c r="E5" s="1237"/>
      <c r="F5" s="1237"/>
      <c r="G5" s="1237"/>
      <c r="H5" s="1237"/>
      <c r="I5" s="1237"/>
      <c r="J5" s="1238"/>
      <c r="K5" s="408"/>
      <c r="L5" s="169"/>
      <c r="M5" s="169"/>
      <c r="N5" s="169"/>
      <c r="O5" s="169"/>
      <c r="P5" s="169"/>
      <c r="Q5" s="169"/>
      <c r="R5" s="169"/>
      <c r="S5" s="537"/>
      <c r="T5" s="537"/>
      <c r="U5" s="537"/>
      <c r="V5" s="537"/>
      <c r="W5" s="169"/>
    </row>
    <row r="6" spans="1:24" s="438" customFormat="1" ht="3" customHeight="1">
      <c r="A6" s="292"/>
      <c r="B6" s="292"/>
      <c r="D6" s="1260"/>
      <c r="E6" s="1261"/>
      <c r="F6" s="1261"/>
      <c r="G6" s="1261"/>
      <c r="H6" s="1261"/>
      <c r="I6" s="1261"/>
      <c r="J6" s="1262"/>
      <c r="S6" s="614"/>
      <c r="T6" s="614"/>
      <c r="U6" s="614"/>
      <c r="V6" s="614"/>
    </row>
    <row r="7" spans="1:24" s="438" customFormat="1" ht="5.25" hidden="1" customHeight="1">
      <c r="A7" s="292"/>
      <c r="B7" s="292"/>
      <c r="E7" s="1263"/>
      <c r="F7" s="1263"/>
      <c r="G7" s="1259"/>
      <c r="H7" s="1259"/>
      <c r="I7" s="1259"/>
      <c r="J7" s="1259"/>
      <c r="S7" s="614"/>
      <c r="T7" s="614"/>
      <c r="U7" s="614"/>
      <c r="V7" s="614"/>
    </row>
    <row r="8" spans="1:24" s="438" customFormat="1" ht="5.25" hidden="1" customHeight="1">
      <c r="A8" s="292"/>
      <c r="B8" s="292"/>
      <c r="E8" s="1263"/>
      <c r="F8" s="1263"/>
      <c r="G8" s="1259"/>
      <c r="H8" s="1259"/>
      <c r="I8" s="1259"/>
      <c r="J8" s="1259"/>
      <c r="S8" s="614"/>
      <c r="T8" s="614"/>
      <c r="U8" s="614"/>
      <c r="V8" s="614"/>
    </row>
    <row r="9" spans="1:24" s="438" customFormat="1" ht="5.25" hidden="1" customHeight="1">
      <c r="A9" s="292"/>
      <c r="B9" s="292"/>
      <c r="E9" s="1263"/>
      <c r="F9" s="1263"/>
      <c r="G9" s="1259"/>
      <c r="H9" s="1259"/>
      <c r="I9" s="1259"/>
      <c r="J9" s="1259"/>
      <c r="S9" s="614"/>
      <c r="T9" s="614"/>
      <c r="U9" s="614"/>
      <c r="V9" s="614"/>
    </row>
    <row r="10" spans="1:24" s="614" customFormat="1" ht="5.25" hidden="1">
      <c r="A10" s="292"/>
      <c r="B10" s="292"/>
      <c r="E10" s="1264"/>
      <c r="F10" s="1264"/>
      <c r="G10" s="788"/>
      <c r="H10" s="434"/>
      <c r="I10" s="746"/>
      <c r="J10" s="746"/>
    </row>
    <row r="11" spans="1:24" s="152" customFormat="1" ht="18.75" hidden="1" customHeight="1">
      <c r="A11" s="292"/>
      <c r="B11" s="292"/>
      <c r="D11" s="145"/>
      <c r="E11" s="1265" t="s">
        <v>633</v>
      </c>
      <c r="F11" s="1265"/>
      <c r="G11" s="1198" t="s">
        <v>84</v>
      </c>
      <c r="H11" s="436"/>
      <c r="I11" s="159"/>
      <c r="J11" s="145"/>
      <c r="K11" s="146"/>
      <c r="L11" s="145"/>
      <c r="M11" s="145"/>
      <c r="N11" s="146"/>
      <c r="O11" s="146"/>
      <c r="P11" s="145"/>
      <c r="Q11" s="145"/>
      <c r="R11" s="146"/>
      <c r="S11" s="523"/>
      <c r="T11" s="522"/>
      <c r="U11" s="522"/>
      <c r="V11" s="523"/>
    </row>
    <row r="12" spans="1:24" s="438" customFormat="1" ht="18.75" hidden="1">
      <c r="A12" s="292"/>
      <c r="B12" s="292"/>
      <c r="E12" s="1265" t="s">
        <v>634</v>
      </c>
      <c r="F12" s="1265"/>
      <c r="G12" s="1198" t="s">
        <v>84</v>
      </c>
      <c r="H12" s="436"/>
      <c r="I12" s="434"/>
      <c r="J12" s="437"/>
      <c r="K12" s="433"/>
      <c r="L12" s="433"/>
      <c r="M12" s="433"/>
      <c r="N12" s="432"/>
      <c r="O12" s="433"/>
      <c r="P12" s="433"/>
      <c r="Q12" s="433"/>
      <c r="R12" s="432"/>
      <c r="S12" s="613"/>
      <c r="T12" s="613"/>
      <c r="U12" s="613"/>
      <c r="V12" s="612"/>
    </row>
    <row r="13" spans="1:24" s="438" customFormat="1" ht="5.25" hidden="1" customHeight="1">
      <c r="A13" s="292"/>
      <c r="B13" s="292"/>
      <c r="E13" s="1258"/>
      <c r="F13" s="1258"/>
      <c r="G13" s="435"/>
      <c r="H13" s="434"/>
      <c r="I13" s="433"/>
      <c r="J13" s="433"/>
      <c r="K13" s="433"/>
      <c r="L13" s="433"/>
      <c r="M13" s="433"/>
      <c r="N13" s="432"/>
      <c r="O13" s="433"/>
      <c r="P13" s="433"/>
      <c r="Q13" s="433"/>
      <c r="R13" s="432"/>
      <c r="S13" s="613"/>
      <c r="T13" s="613"/>
      <c r="U13" s="613"/>
      <c r="V13" s="612"/>
    </row>
    <row r="14" spans="1:24" s="438" customFormat="1" ht="5.25" hidden="1" customHeight="1">
      <c r="A14" s="292"/>
      <c r="B14" s="292"/>
      <c r="S14" s="614"/>
      <c r="T14" s="614"/>
      <c r="U14" s="614"/>
      <c r="V14" s="614"/>
    </row>
    <row r="15" spans="1:24" s="431" customFormat="1" ht="5.25" hidden="1" customHeight="1">
      <c r="A15" s="440"/>
      <c r="B15" s="440"/>
      <c r="S15" s="611"/>
      <c r="T15" s="611"/>
      <c r="U15" s="611"/>
      <c r="V15" s="611"/>
    </row>
    <row r="16" spans="1:24" s="114" customFormat="1" ht="3" customHeight="1">
      <c r="A16" s="203"/>
      <c r="B16" s="203"/>
      <c r="D16" s="293"/>
      <c r="E16" s="293"/>
      <c r="F16" s="293"/>
      <c r="G16" s="293"/>
      <c r="H16" s="293"/>
      <c r="I16" s="293"/>
      <c r="J16" s="293"/>
      <c r="K16" s="293"/>
      <c r="L16" s="293"/>
      <c r="M16" s="293"/>
      <c r="N16" s="293"/>
      <c r="O16" s="293"/>
      <c r="P16" s="293"/>
      <c r="Q16" s="293"/>
      <c r="R16" s="293"/>
      <c r="S16" s="293"/>
      <c r="T16" s="293"/>
      <c r="U16" s="293"/>
      <c r="V16" s="293"/>
      <c r="W16" s="293"/>
      <c r="X16" s="147"/>
    </row>
    <row r="17" spans="1:24" ht="27" customHeight="1">
      <c r="D17" s="1257" t="s">
        <v>91</v>
      </c>
      <c r="E17" s="1257" t="s">
        <v>296</v>
      </c>
      <c r="F17" s="1257" t="s">
        <v>79</v>
      </c>
      <c r="G17" s="1257" t="s">
        <v>436</v>
      </c>
      <c r="H17" s="1257" t="s">
        <v>91</v>
      </c>
      <c r="I17" s="1257"/>
      <c r="J17" s="1257" t="s">
        <v>19</v>
      </c>
      <c r="K17" s="1269" t="s">
        <v>461</v>
      </c>
      <c r="L17" s="1269"/>
      <c r="M17" s="1269"/>
      <c r="N17" s="1269"/>
      <c r="O17" s="1269" t="s">
        <v>624</v>
      </c>
      <c r="P17" s="1269"/>
      <c r="Q17" s="1269"/>
      <c r="R17" s="1269"/>
      <c r="S17" s="1269" t="s">
        <v>625</v>
      </c>
      <c r="T17" s="1269"/>
      <c r="U17" s="1269"/>
      <c r="V17" s="1269"/>
      <c r="W17" s="1257" t="s">
        <v>243</v>
      </c>
    </row>
    <row r="18" spans="1:24" ht="30.75" customHeight="1">
      <c r="D18" s="1257"/>
      <c r="E18" s="1257"/>
      <c r="F18" s="1257"/>
      <c r="G18" s="1257"/>
      <c r="H18" s="1257"/>
      <c r="I18" s="1257"/>
      <c r="J18" s="1257"/>
      <c r="K18" s="109" t="s">
        <v>299</v>
      </c>
      <c r="L18" s="1257" t="s">
        <v>91</v>
      </c>
      <c r="M18" s="1257"/>
      <c r="N18" s="109" t="s">
        <v>229</v>
      </c>
      <c r="O18" s="109" t="s">
        <v>299</v>
      </c>
      <c r="P18" s="1257" t="s">
        <v>91</v>
      </c>
      <c r="Q18" s="1257"/>
      <c r="R18" s="109" t="s">
        <v>229</v>
      </c>
      <c r="S18" s="510" t="s">
        <v>299</v>
      </c>
      <c r="T18" s="1257" t="s">
        <v>91</v>
      </c>
      <c r="U18" s="1257"/>
      <c r="V18" s="510" t="s">
        <v>398</v>
      </c>
      <c r="W18" s="1257"/>
    </row>
    <row r="19" spans="1:24" s="382" customFormat="1" ht="12" customHeight="1">
      <c r="A19" s="381"/>
      <c r="B19" s="381"/>
      <c r="D19" s="39" t="s">
        <v>92</v>
      </c>
      <c r="E19" s="39" t="s">
        <v>48</v>
      </c>
      <c r="F19" s="39" t="s">
        <v>49</v>
      </c>
      <c r="G19" s="39" t="s">
        <v>50</v>
      </c>
      <c r="H19" s="1266" t="s">
        <v>67</v>
      </c>
      <c r="I19" s="1266"/>
      <c r="J19" s="39" t="s">
        <v>68</v>
      </c>
      <c r="K19" s="39" t="s">
        <v>182</v>
      </c>
      <c r="L19" s="1266" t="s">
        <v>183</v>
      </c>
      <c r="M19" s="1266"/>
      <c r="N19" s="39" t="s">
        <v>207</v>
      </c>
      <c r="O19" s="39" t="s">
        <v>208</v>
      </c>
      <c r="P19" s="1266" t="s">
        <v>209</v>
      </c>
      <c r="Q19" s="1266"/>
      <c r="R19" s="39" t="s">
        <v>210</v>
      </c>
      <c r="S19" s="495" t="s">
        <v>209</v>
      </c>
      <c r="T19" s="1266" t="s">
        <v>210</v>
      </c>
      <c r="U19" s="1266"/>
      <c r="V19" s="495" t="s">
        <v>211</v>
      </c>
      <c r="W19" s="39" t="s">
        <v>212</v>
      </c>
    </row>
    <row r="20" spans="1:24" ht="14.25" hidden="1" customHeight="1">
      <c r="C20" s="290"/>
      <c r="D20" s="327">
        <v>0</v>
      </c>
      <c r="E20" s="377"/>
      <c r="F20" s="377"/>
      <c r="G20" s="115"/>
      <c r="H20" s="378"/>
      <c r="I20" s="378"/>
      <c r="J20" s="213"/>
      <c r="K20" s="115"/>
      <c r="L20" s="213"/>
      <c r="M20" s="213"/>
      <c r="N20" s="379"/>
      <c r="O20" s="115"/>
      <c r="P20" s="213"/>
      <c r="Q20" s="213"/>
      <c r="R20" s="380"/>
      <c r="S20" s="512"/>
      <c r="T20" s="561"/>
      <c r="U20" s="561"/>
      <c r="V20" s="598"/>
      <c r="W20" s="115"/>
      <c r="X20" s="168"/>
    </row>
    <row r="21" spans="1:24" s="1180" customFormat="1" ht="17.100000000000001" customHeight="1">
      <c r="A21" s="711">
        <v>13</v>
      </c>
      <c r="C21" s="290"/>
      <c r="D21" s="1250">
        <v>1</v>
      </c>
      <c r="E21" s="1251" t="s">
        <v>674</v>
      </c>
      <c r="F21" s="1253" t="s">
        <v>1133</v>
      </c>
      <c r="G21" s="1256" t="s">
        <v>84</v>
      </c>
      <c r="H21" s="1250"/>
      <c r="I21" s="1250">
        <v>1</v>
      </c>
      <c r="J21" s="1270" t="s">
        <v>1754</v>
      </c>
      <c r="K21" s="1245" t="s">
        <v>83</v>
      </c>
      <c r="L21" s="1242"/>
      <c r="M21" s="1242" t="s">
        <v>92</v>
      </c>
      <c r="N21" s="1248" t="s">
        <v>1753</v>
      </c>
      <c r="O21" s="1245" t="s">
        <v>83</v>
      </c>
      <c r="P21" s="1242"/>
      <c r="Q21" s="1242" t="s">
        <v>92</v>
      </c>
      <c r="R21" s="1243" t="s">
        <v>1755</v>
      </c>
      <c r="S21" s="1245" t="s">
        <v>83</v>
      </c>
      <c r="T21" s="1034"/>
      <c r="U21" s="1034" t="s">
        <v>92</v>
      </c>
      <c r="V21" s="1199" t="s">
        <v>1755</v>
      </c>
      <c r="W21" s="288"/>
    </row>
    <row r="22" spans="1:24" s="1180" customFormat="1" ht="15" customHeight="1">
      <c r="A22" s="711"/>
      <c r="C22" s="710"/>
      <c r="D22" s="1250"/>
      <c r="E22" s="1251"/>
      <c r="F22" s="1254"/>
      <c r="G22" s="1256"/>
      <c r="H22" s="1250"/>
      <c r="I22" s="1250"/>
      <c r="J22" s="1271"/>
      <c r="K22" s="1245"/>
      <c r="L22" s="1242"/>
      <c r="M22" s="1242"/>
      <c r="N22" s="1248"/>
      <c r="O22" s="1245"/>
      <c r="P22" s="1242"/>
      <c r="Q22" s="1242"/>
      <c r="R22" s="1244"/>
      <c r="S22" s="1245"/>
      <c r="T22" s="1036"/>
      <c r="U22" s="707"/>
      <c r="V22" s="708"/>
      <c r="W22" s="709"/>
    </row>
    <row r="23" spans="1:24" s="1180" customFormat="1" ht="17.100000000000001" customHeight="1">
      <c r="A23" s="711"/>
      <c r="C23" s="710"/>
      <c r="D23" s="1247"/>
      <c r="E23" s="1252"/>
      <c r="F23" s="1254"/>
      <c r="G23" s="1246"/>
      <c r="H23" s="1247"/>
      <c r="I23" s="1247"/>
      <c r="J23" s="1271"/>
      <c r="K23" s="1246"/>
      <c r="L23" s="1247"/>
      <c r="M23" s="1247"/>
      <c r="N23" s="1249"/>
      <c r="O23" s="1246"/>
      <c r="P23" s="1191"/>
      <c r="Q23" s="707"/>
      <c r="R23" s="708"/>
      <c r="S23" s="704"/>
      <c r="T23" s="704"/>
      <c r="U23" s="704"/>
      <c r="V23" s="704"/>
      <c r="W23" s="709"/>
    </row>
    <row r="24" spans="1:24" s="1180" customFormat="1" ht="15" customHeight="1">
      <c r="A24" s="711"/>
      <c r="C24" s="710"/>
      <c r="D24" s="1247"/>
      <c r="E24" s="1252"/>
      <c r="F24" s="1254"/>
      <c r="G24" s="1246"/>
      <c r="H24" s="1247"/>
      <c r="I24" s="1247"/>
      <c r="J24" s="1272"/>
      <c r="K24" s="1246"/>
      <c r="L24" s="707"/>
      <c r="M24" s="708"/>
      <c r="N24" s="708"/>
      <c r="O24" s="708"/>
      <c r="P24" s="708"/>
      <c r="Q24" s="708"/>
      <c r="R24" s="708"/>
      <c r="S24" s="704"/>
      <c r="T24" s="704"/>
      <c r="U24" s="704"/>
      <c r="V24" s="704"/>
      <c r="W24" s="709"/>
    </row>
    <row r="25" spans="1:24" s="1180" customFormat="1" ht="15" customHeight="1">
      <c r="A25" s="711"/>
      <c r="C25" s="710"/>
      <c r="D25" s="1247"/>
      <c r="E25" s="1252"/>
      <c r="F25" s="1255"/>
      <c r="G25" s="1246"/>
      <c r="H25" s="707"/>
      <c r="I25" s="708"/>
      <c r="J25" s="708"/>
      <c r="K25" s="708"/>
      <c r="L25" s="708"/>
      <c r="M25" s="708"/>
      <c r="N25" s="708"/>
      <c r="O25" s="708"/>
      <c r="P25" s="708"/>
      <c r="Q25" s="708"/>
      <c r="R25" s="708"/>
      <c r="S25" s="704"/>
      <c r="T25" s="704"/>
      <c r="U25" s="704"/>
      <c r="V25" s="704"/>
      <c r="W25" s="709"/>
    </row>
    <row r="26" spans="1:24" ht="17.100000000000001" customHeight="1">
      <c r="D26" s="111"/>
      <c r="E26" s="112"/>
      <c r="F26" s="112"/>
      <c r="G26" s="112"/>
      <c r="H26" s="112"/>
      <c r="I26" s="112"/>
      <c r="J26" s="112"/>
      <c r="K26" s="112"/>
      <c r="L26" s="112"/>
      <c r="M26" s="112"/>
      <c r="N26" s="112"/>
      <c r="O26" s="112"/>
      <c r="P26" s="112"/>
      <c r="Q26" s="112"/>
      <c r="R26" s="112"/>
      <c r="S26" s="511"/>
      <c r="T26" s="511"/>
      <c r="U26" s="511"/>
      <c r="V26" s="511"/>
      <c r="W26" s="113"/>
    </row>
    <row r="27" spans="1:24" ht="3" customHeight="1"/>
    <row r="28" spans="1:24" ht="11.25" hidden="1" customHeight="1"/>
    <row r="29" spans="1:24" ht="0.95" customHeight="1"/>
    <row r="30" spans="1:24" ht="23.25" customHeight="1"/>
    <row r="31" spans="1:24" ht="3" customHeight="1"/>
    <row r="32" spans="1:24" ht="17.100000000000001" customHeight="1">
      <c r="E32" s="1273" t="s">
        <v>643</v>
      </c>
      <c r="F32" s="1273"/>
      <c r="G32" s="1273"/>
      <c r="H32" s="1273"/>
      <c r="I32" s="1273"/>
      <c r="J32" s="1273"/>
      <c r="K32" s="1273"/>
      <c r="L32" s="1273"/>
      <c r="M32" s="1273"/>
      <c r="N32" s="1273"/>
      <c r="O32" s="1273"/>
      <c r="P32" s="1273"/>
      <c r="Q32" s="1273"/>
      <c r="R32" s="1273"/>
      <c r="S32" s="1273"/>
      <c r="T32" s="1273"/>
      <c r="U32" s="1273"/>
      <c r="V32" s="1273"/>
      <c r="W32" s="1273"/>
    </row>
    <row r="33" spans="5:23" ht="36.950000000000003" customHeight="1">
      <c r="E33" s="1267" t="s">
        <v>645</v>
      </c>
      <c r="F33" s="1268"/>
      <c r="G33" s="1268"/>
      <c r="H33" s="1268"/>
      <c r="I33" s="1268"/>
      <c r="J33" s="1268"/>
      <c r="K33" s="1268"/>
      <c r="L33" s="1268"/>
      <c r="M33" s="1268"/>
      <c r="N33" s="1268"/>
      <c r="O33" s="1268"/>
      <c r="P33" s="1268"/>
      <c r="Q33" s="1268"/>
      <c r="R33" s="1268"/>
      <c r="S33" s="1268"/>
      <c r="T33" s="1268"/>
      <c r="U33" s="1268"/>
      <c r="V33" s="1268"/>
      <c r="W33" s="1268"/>
    </row>
    <row r="34" spans="5:23" ht="17.100000000000001" customHeight="1">
      <c r="E34" s="1267" t="s">
        <v>646</v>
      </c>
      <c r="F34" s="1268"/>
      <c r="G34" s="1268"/>
      <c r="H34" s="1268"/>
      <c r="I34" s="1268"/>
      <c r="J34" s="1268"/>
      <c r="K34" s="1268"/>
      <c r="L34" s="1268"/>
      <c r="M34" s="1268"/>
      <c r="N34" s="1268"/>
      <c r="O34" s="1268"/>
      <c r="P34" s="1268"/>
      <c r="Q34" s="1268"/>
      <c r="R34" s="1268"/>
      <c r="S34" s="1268"/>
      <c r="T34" s="1268"/>
      <c r="U34" s="1268"/>
      <c r="V34" s="1268"/>
      <c r="W34" s="1268"/>
    </row>
    <row r="35" spans="5:23" ht="27" customHeight="1">
      <c r="E35" s="1267" t="s">
        <v>647</v>
      </c>
      <c r="F35" s="1268"/>
      <c r="G35" s="1268"/>
      <c r="H35" s="1268"/>
      <c r="I35" s="1268"/>
      <c r="J35" s="1268"/>
      <c r="K35" s="1268"/>
      <c r="L35" s="1268"/>
      <c r="M35" s="1268"/>
      <c r="N35" s="1268"/>
      <c r="O35" s="1268"/>
      <c r="P35" s="1268"/>
      <c r="Q35" s="1268"/>
      <c r="R35" s="1268"/>
      <c r="S35" s="1268"/>
      <c r="T35" s="1268"/>
      <c r="U35" s="1268"/>
      <c r="V35" s="1268"/>
      <c r="W35" s="1268"/>
    </row>
    <row r="36" spans="5:23" ht="17.100000000000001" customHeight="1">
      <c r="E36" s="1267" t="s">
        <v>648</v>
      </c>
      <c r="F36" s="1268"/>
      <c r="G36" s="1268"/>
      <c r="H36" s="1268"/>
      <c r="I36" s="1268"/>
      <c r="J36" s="1268"/>
      <c r="K36" s="1268"/>
      <c r="L36" s="1268"/>
      <c r="M36" s="1268"/>
      <c r="N36" s="1268"/>
      <c r="O36" s="1268"/>
      <c r="P36" s="1268"/>
      <c r="Q36" s="1268"/>
      <c r="R36" s="1268"/>
      <c r="S36" s="1268"/>
      <c r="T36" s="1268"/>
      <c r="U36" s="1268"/>
      <c r="V36" s="1268"/>
      <c r="W36" s="1268"/>
    </row>
    <row r="37" spans="5:23" ht="15" customHeight="1">
      <c r="E37" s="745"/>
      <c r="F37" s="210"/>
      <c r="G37" s="210"/>
      <c r="H37" s="210"/>
      <c r="I37" s="210"/>
      <c r="J37" s="210"/>
      <c r="K37" s="210"/>
      <c r="L37" s="210"/>
      <c r="M37" s="210"/>
      <c r="N37" s="210"/>
      <c r="O37" s="210"/>
      <c r="P37" s="210"/>
      <c r="Q37" s="210"/>
      <c r="R37" s="210"/>
      <c r="S37" s="210"/>
      <c r="T37" s="210"/>
      <c r="U37" s="210"/>
      <c r="V37" s="210"/>
      <c r="W37" s="210"/>
    </row>
    <row r="38" spans="5:23" ht="15" customHeight="1">
      <c r="E38" s="1273" t="s">
        <v>644</v>
      </c>
      <c r="F38" s="1273"/>
      <c r="G38" s="1273"/>
      <c r="H38" s="1273"/>
      <c r="I38" s="1273"/>
      <c r="J38" s="1273"/>
      <c r="K38" s="1273"/>
      <c r="L38" s="1273"/>
      <c r="M38" s="1273"/>
      <c r="N38" s="1273"/>
      <c r="O38" s="1273"/>
      <c r="P38" s="1273"/>
      <c r="Q38" s="1273"/>
      <c r="R38" s="1273"/>
      <c r="S38" s="1273"/>
      <c r="T38" s="1273"/>
      <c r="U38" s="1273"/>
      <c r="V38" s="1273"/>
      <c r="W38" s="1273"/>
    </row>
    <row r="39" spans="5:23" ht="17.100000000000001" customHeight="1">
      <c r="E39" s="1267" t="s">
        <v>649</v>
      </c>
      <c r="F39" s="1268"/>
      <c r="G39" s="1268"/>
      <c r="H39" s="1268"/>
      <c r="I39" s="1268"/>
      <c r="J39" s="1268"/>
      <c r="K39" s="1268"/>
      <c r="L39" s="1268"/>
      <c r="M39" s="1268"/>
      <c r="N39" s="1268"/>
      <c r="O39" s="1268"/>
      <c r="P39" s="1268"/>
      <c r="Q39" s="1268"/>
      <c r="R39" s="1268"/>
      <c r="S39" s="1268"/>
      <c r="T39" s="1268"/>
      <c r="U39" s="1268"/>
      <c r="V39" s="1268"/>
      <c r="W39" s="1268"/>
    </row>
    <row r="40" spans="5:23" ht="17.100000000000001" customHeight="1">
      <c r="E40" s="1267" t="s">
        <v>650</v>
      </c>
      <c r="F40" s="1268"/>
      <c r="G40" s="1268"/>
      <c r="H40" s="1268"/>
      <c r="I40" s="1268"/>
      <c r="J40" s="1268"/>
      <c r="K40" s="1268"/>
      <c r="L40" s="1268"/>
      <c r="M40" s="1268"/>
      <c r="N40" s="1268"/>
      <c r="O40" s="1268"/>
      <c r="P40" s="1268"/>
      <c r="Q40" s="1268"/>
      <c r="R40" s="1268"/>
      <c r="S40" s="1268"/>
      <c r="T40" s="1268"/>
      <c r="U40" s="1268"/>
      <c r="V40" s="1268"/>
      <c r="W40" s="1268"/>
    </row>
  </sheetData>
  <sheetProtection algorithmName="SHA-512" hashValue="SH8RxplE8bAsTU4QWMRxZHk/mAzWNV7Xn634wHF6mKPE/bLo6wr6Og+42CZUj3shI6bUw0OwGY8ngWaGkcFkAw==" saltValue="qA5rWFA1I1eGy4wXN9NBqA==" spinCount="100000" sheet="1" objects="1" scenarios="1" formatColumns="0" formatRows="0"/>
  <dataConsolidate/>
  <mergeCells count="53">
    <mergeCell ref="E38:W38"/>
    <mergeCell ref="E39:W39"/>
    <mergeCell ref="E40:W40"/>
    <mergeCell ref="E32:W32"/>
    <mergeCell ref="E33:W33"/>
    <mergeCell ref="E34:W34"/>
    <mergeCell ref="E35:W35"/>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D21:D25"/>
    <mergeCell ref="E21:E25"/>
    <mergeCell ref="F21:F25"/>
    <mergeCell ref="G21:G25"/>
    <mergeCell ref="H21:H24"/>
    <mergeCell ref="P21:P22"/>
    <mergeCell ref="Q21:Q22"/>
    <mergeCell ref="R21:R22"/>
    <mergeCell ref="S21:S22"/>
    <mergeCell ref="K21:K24"/>
    <mergeCell ref="L21:L23"/>
    <mergeCell ref="M21:M23"/>
    <mergeCell ref="N21:N23"/>
    <mergeCell ref="O21:O23"/>
  </mergeCells>
  <phoneticPr fontId="9" type="noConversion"/>
  <dataValidations xWindow="622" yWindow="221" count="5">
    <dataValidation allowBlank="1" showInputMessage="1" showErrorMessage="1" prompt="Для выбора выполните двойной щелчок левой клавиши мыши по соответствующей ячейке." sqref="G10:G12 G21:G22 K21:K22 O21:O22 S21:S22"/>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formula1>DESCRIPTION_TERRITORY</formula1>
    </dataValidation>
    <dataValidation allowBlank="1" showInputMessage="1" showErrorMessage="1" prompt="Выберите виды деятельности, выполнив двойной щелчок левой кнопки мыши по ячейке." sqref="F21"/>
    <dataValidation type="textLength" operator="lessThanOrEqual" allowBlank="1" showInputMessage="1" showErrorMessage="1" errorTitle="Ошибка" error="Допускается ввод не более 900 символов!" sqref="V21:W21 R21">
      <formula1>900</formula1>
    </dataValidation>
    <dataValidation type="textLength" operator="lessThanOrEqual" allowBlank="1" showInputMessage="1" showErrorMessage="1" errorTitle="Ошибка" error="Допускается ввод не более 900 символов!" sqref="J21">
      <formula1>900</formula1>
    </dataValidation>
  </dataValidations>
  <pageMargins left="0.7" right="0.7" top="0.75" bottom="0.75" header="0.3" footer="0.3"/>
  <pageSetup paperSize="9" orientation="portrait" verticalDpi="1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ORG">
    <tabColor indexed="47"/>
  </sheetPr>
  <dimension ref="A1:J152"/>
  <sheetViews>
    <sheetView showGridLines="0" zoomScaleNormal="100" workbookViewId="0"/>
  </sheetViews>
  <sheetFormatPr defaultColWidth="9.140625" defaultRowHeight="11.25"/>
  <cols>
    <col min="1" max="2" width="9.140625" style="5"/>
    <col min="3" max="3" width="20.7109375" style="5" customWidth="1"/>
    <col min="4" max="4" width="25.140625" style="5" customWidth="1"/>
    <col min="5" max="16384" width="9.140625" style="5"/>
  </cols>
  <sheetData>
    <row r="1" spans="1:10">
      <c r="A1" s="5" t="s">
        <v>1132</v>
      </c>
      <c r="B1" s="5" t="s">
        <v>1148</v>
      </c>
      <c r="C1" s="5" t="s">
        <v>1149</v>
      </c>
      <c r="D1" s="5" t="s">
        <v>1150</v>
      </c>
      <c r="E1" s="5" t="s">
        <v>1151</v>
      </c>
      <c r="F1" s="5" t="s">
        <v>1152</v>
      </c>
      <c r="G1" s="5" t="s">
        <v>1153</v>
      </c>
      <c r="H1" s="5" t="s">
        <v>1154</v>
      </c>
      <c r="I1" s="5" t="s">
        <v>1155</v>
      </c>
    </row>
    <row r="2" spans="1:10">
      <c r="A2" s="5">
        <v>1</v>
      </c>
      <c r="B2" s="5" t="s">
        <v>1156</v>
      </c>
      <c r="C2" s="5" t="s">
        <v>122</v>
      </c>
      <c r="D2" s="5" t="s">
        <v>1157</v>
      </c>
      <c r="E2" s="5" t="s">
        <v>1158</v>
      </c>
      <c r="F2" s="5" t="s">
        <v>1159</v>
      </c>
      <c r="G2" s="5" t="s">
        <v>1160</v>
      </c>
      <c r="H2" s="5" t="s">
        <v>1161</v>
      </c>
      <c r="J2" s="5" t="s">
        <v>1743</v>
      </c>
    </row>
    <row r="3" spans="1:10">
      <c r="A3" s="5">
        <v>2</v>
      </c>
      <c r="B3" s="5" t="s">
        <v>1156</v>
      </c>
      <c r="C3" s="5" t="s">
        <v>122</v>
      </c>
      <c r="D3" s="5" t="s">
        <v>1162</v>
      </c>
      <c r="E3" s="5" t="s">
        <v>1163</v>
      </c>
      <c r="F3" s="5" t="s">
        <v>1164</v>
      </c>
      <c r="G3" s="5" t="s">
        <v>1165</v>
      </c>
      <c r="H3" s="5" t="s">
        <v>1166</v>
      </c>
      <c r="J3" s="5" t="s">
        <v>1743</v>
      </c>
    </row>
    <row r="4" spans="1:10">
      <c r="A4" s="5">
        <v>3</v>
      </c>
      <c r="B4" s="5" t="s">
        <v>1156</v>
      </c>
      <c r="C4" s="5" t="s">
        <v>122</v>
      </c>
      <c r="D4" s="5" t="s">
        <v>1167</v>
      </c>
      <c r="E4" s="5" t="s">
        <v>1168</v>
      </c>
      <c r="F4" s="5" t="s">
        <v>1169</v>
      </c>
      <c r="G4" s="5" t="s">
        <v>1170</v>
      </c>
      <c r="J4" s="5" t="s">
        <v>1743</v>
      </c>
    </row>
    <row r="5" spans="1:10">
      <c r="A5" s="5">
        <v>4</v>
      </c>
      <c r="B5" s="5" t="s">
        <v>1156</v>
      </c>
      <c r="C5" s="5" t="s">
        <v>122</v>
      </c>
      <c r="D5" s="5" t="s">
        <v>1171</v>
      </c>
      <c r="E5" s="5" t="s">
        <v>1172</v>
      </c>
      <c r="F5" s="5" t="s">
        <v>1173</v>
      </c>
      <c r="G5" s="5" t="s">
        <v>1160</v>
      </c>
      <c r="H5" s="5" t="s">
        <v>1174</v>
      </c>
      <c r="J5" s="5" t="s">
        <v>1743</v>
      </c>
    </row>
    <row r="6" spans="1:10">
      <c r="A6" s="5">
        <v>5</v>
      </c>
      <c r="B6" s="5" t="s">
        <v>1156</v>
      </c>
      <c r="C6" s="5" t="s">
        <v>122</v>
      </c>
      <c r="D6" s="5" t="s">
        <v>1175</v>
      </c>
      <c r="E6" s="5" t="s">
        <v>1176</v>
      </c>
      <c r="F6" s="5" t="s">
        <v>1177</v>
      </c>
      <c r="G6" s="5" t="s">
        <v>1178</v>
      </c>
      <c r="H6" s="5" t="s">
        <v>1179</v>
      </c>
      <c r="J6" s="5" t="s">
        <v>1743</v>
      </c>
    </row>
    <row r="7" spans="1:10">
      <c r="A7" s="5">
        <v>6</v>
      </c>
      <c r="B7" s="5" t="s">
        <v>1156</v>
      </c>
      <c r="C7" s="5" t="s">
        <v>122</v>
      </c>
      <c r="D7" s="5" t="s">
        <v>1180</v>
      </c>
      <c r="E7" s="5" t="s">
        <v>1181</v>
      </c>
      <c r="F7" s="5" t="s">
        <v>1182</v>
      </c>
      <c r="G7" s="5" t="s">
        <v>1183</v>
      </c>
      <c r="H7" s="5" t="s">
        <v>1184</v>
      </c>
      <c r="J7" s="5" t="s">
        <v>1743</v>
      </c>
    </row>
    <row r="8" spans="1:10">
      <c r="A8" s="5">
        <v>7</v>
      </c>
      <c r="B8" s="5" t="s">
        <v>1156</v>
      </c>
      <c r="C8" s="5" t="s">
        <v>122</v>
      </c>
      <c r="D8" s="5" t="s">
        <v>1185</v>
      </c>
      <c r="E8" s="5" t="s">
        <v>1186</v>
      </c>
      <c r="F8" s="5" t="s">
        <v>1187</v>
      </c>
      <c r="G8" s="5" t="s">
        <v>1188</v>
      </c>
      <c r="H8" s="5" t="s">
        <v>1189</v>
      </c>
      <c r="J8" s="5" t="s">
        <v>1743</v>
      </c>
    </row>
    <row r="9" spans="1:10">
      <c r="A9" s="5">
        <v>8</v>
      </c>
      <c r="B9" s="5" t="s">
        <v>1156</v>
      </c>
      <c r="C9" s="5" t="s">
        <v>122</v>
      </c>
      <c r="D9" s="5" t="s">
        <v>1190</v>
      </c>
      <c r="E9" s="5" t="s">
        <v>1191</v>
      </c>
      <c r="F9" s="5" t="s">
        <v>1192</v>
      </c>
      <c r="G9" s="5" t="s">
        <v>1193</v>
      </c>
      <c r="H9" s="5" t="s">
        <v>1194</v>
      </c>
      <c r="J9" s="5" t="s">
        <v>1743</v>
      </c>
    </row>
    <row r="10" spans="1:10">
      <c r="A10" s="5">
        <v>9</v>
      </c>
      <c r="B10" s="5" t="s">
        <v>1156</v>
      </c>
      <c r="C10" s="5" t="s">
        <v>122</v>
      </c>
      <c r="D10" s="5" t="s">
        <v>1195</v>
      </c>
      <c r="E10" s="5" t="s">
        <v>1196</v>
      </c>
      <c r="F10" s="5" t="s">
        <v>1197</v>
      </c>
      <c r="G10" s="5" t="s">
        <v>1198</v>
      </c>
      <c r="J10" s="5" t="s">
        <v>1743</v>
      </c>
    </row>
    <row r="11" spans="1:10">
      <c r="A11" s="5">
        <v>10</v>
      </c>
      <c r="B11" s="5" t="s">
        <v>1156</v>
      </c>
      <c r="C11" s="5" t="s">
        <v>122</v>
      </c>
      <c r="D11" s="5" t="s">
        <v>1199</v>
      </c>
      <c r="E11" s="5" t="s">
        <v>1200</v>
      </c>
      <c r="F11" s="5" t="s">
        <v>1201</v>
      </c>
      <c r="G11" s="5" t="s">
        <v>1202</v>
      </c>
      <c r="J11" s="5" t="s">
        <v>1743</v>
      </c>
    </row>
    <row r="12" spans="1:10">
      <c r="A12" s="5">
        <v>11</v>
      </c>
      <c r="B12" s="5" t="s">
        <v>1156</v>
      </c>
      <c r="C12" s="5" t="s">
        <v>122</v>
      </c>
      <c r="D12" s="5" t="s">
        <v>1203</v>
      </c>
      <c r="E12" s="5" t="s">
        <v>1204</v>
      </c>
      <c r="F12" s="5" t="s">
        <v>1205</v>
      </c>
      <c r="G12" s="5" t="s">
        <v>1206</v>
      </c>
      <c r="H12" s="5" t="s">
        <v>1207</v>
      </c>
      <c r="J12" s="5" t="s">
        <v>1743</v>
      </c>
    </row>
    <row r="13" spans="1:10">
      <c r="A13" s="5">
        <v>12</v>
      </c>
      <c r="B13" s="5" t="s">
        <v>1156</v>
      </c>
      <c r="C13" s="5" t="s">
        <v>122</v>
      </c>
      <c r="D13" s="5" t="s">
        <v>1208</v>
      </c>
      <c r="E13" s="5" t="s">
        <v>1209</v>
      </c>
      <c r="F13" s="5" t="s">
        <v>1210</v>
      </c>
      <c r="G13" s="5" t="s">
        <v>1206</v>
      </c>
      <c r="J13" s="5" t="s">
        <v>1743</v>
      </c>
    </row>
    <row r="14" spans="1:10">
      <c r="A14" s="5">
        <v>13</v>
      </c>
      <c r="B14" s="5" t="s">
        <v>1156</v>
      </c>
      <c r="C14" s="5" t="s">
        <v>122</v>
      </c>
      <c r="D14" s="5" t="s">
        <v>1211</v>
      </c>
      <c r="E14" s="5" t="s">
        <v>1212</v>
      </c>
      <c r="F14" s="5" t="s">
        <v>1213</v>
      </c>
      <c r="G14" s="5" t="s">
        <v>1214</v>
      </c>
      <c r="H14" s="5" t="s">
        <v>1215</v>
      </c>
      <c r="J14" s="5" t="s">
        <v>1743</v>
      </c>
    </row>
    <row r="15" spans="1:10">
      <c r="A15" s="5">
        <v>14</v>
      </c>
      <c r="B15" s="5" t="s">
        <v>1156</v>
      </c>
      <c r="C15" s="5" t="s">
        <v>122</v>
      </c>
      <c r="D15" s="5" t="s">
        <v>1216</v>
      </c>
      <c r="E15" s="5" t="s">
        <v>1217</v>
      </c>
      <c r="F15" s="5" t="s">
        <v>1177</v>
      </c>
      <c r="G15" s="5" t="s">
        <v>1206</v>
      </c>
      <c r="J15" s="5" t="s">
        <v>1743</v>
      </c>
    </row>
    <row r="16" spans="1:10">
      <c r="A16" s="5">
        <v>15</v>
      </c>
      <c r="B16" s="5" t="s">
        <v>1156</v>
      </c>
      <c r="C16" s="5" t="s">
        <v>122</v>
      </c>
      <c r="D16" s="5" t="s">
        <v>1218</v>
      </c>
      <c r="E16" s="5" t="s">
        <v>1219</v>
      </c>
      <c r="F16" s="5" t="s">
        <v>1220</v>
      </c>
      <c r="G16" s="5" t="s">
        <v>1178</v>
      </c>
      <c r="H16" s="5" t="s">
        <v>1221</v>
      </c>
      <c r="J16" s="5" t="s">
        <v>1743</v>
      </c>
    </row>
    <row r="17" spans="1:10">
      <c r="A17" s="5">
        <v>16</v>
      </c>
      <c r="B17" s="5" t="s">
        <v>1156</v>
      </c>
      <c r="C17" s="5" t="s">
        <v>122</v>
      </c>
      <c r="D17" s="5" t="s">
        <v>1222</v>
      </c>
      <c r="E17" s="5" t="s">
        <v>1223</v>
      </c>
      <c r="F17" s="5" t="s">
        <v>1224</v>
      </c>
      <c r="G17" s="5" t="s">
        <v>1206</v>
      </c>
      <c r="H17" s="5" t="s">
        <v>1225</v>
      </c>
      <c r="J17" s="5" t="s">
        <v>1743</v>
      </c>
    </row>
    <row r="18" spans="1:10">
      <c r="A18" s="5">
        <v>17</v>
      </c>
      <c r="B18" s="5" t="s">
        <v>1156</v>
      </c>
      <c r="C18" s="5" t="s">
        <v>122</v>
      </c>
      <c r="D18" s="5" t="s">
        <v>1226</v>
      </c>
      <c r="E18" s="5" t="s">
        <v>1227</v>
      </c>
      <c r="F18" s="5" t="s">
        <v>1228</v>
      </c>
      <c r="G18" s="5" t="s">
        <v>1229</v>
      </c>
      <c r="J18" s="5" t="s">
        <v>1743</v>
      </c>
    </row>
    <row r="19" spans="1:10">
      <c r="A19" s="5">
        <v>18</v>
      </c>
      <c r="B19" s="5" t="s">
        <v>1156</v>
      </c>
      <c r="C19" s="5" t="s">
        <v>122</v>
      </c>
      <c r="D19" s="5" t="s">
        <v>1230</v>
      </c>
      <c r="E19" s="5" t="s">
        <v>1231</v>
      </c>
      <c r="F19" s="5" t="s">
        <v>1232</v>
      </c>
      <c r="G19" s="5" t="s">
        <v>1233</v>
      </c>
      <c r="H19" s="5" t="s">
        <v>1234</v>
      </c>
      <c r="J19" s="5" t="s">
        <v>1743</v>
      </c>
    </row>
    <row r="20" spans="1:10">
      <c r="A20" s="5">
        <v>19</v>
      </c>
      <c r="B20" s="5" t="s">
        <v>1156</v>
      </c>
      <c r="C20" s="5" t="s">
        <v>122</v>
      </c>
      <c r="D20" s="5" t="s">
        <v>1235</v>
      </c>
      <c r="E20" s="5" t="s">
        <v>1236</v>
      </c>
      <c r="F20" s="5" t="s">
        <v>1237</v>
      </c>
      <c r="G20" s="5" t="s">
        <v>1233</v>
      </c>
      <c r="H20" s="5" t="s">
        <v>1238</v>
      </c>
      <c r="J20" s="5" t="s">
        <v>1743</v>
      </c>
    </row>
    <row r="21" spans="1:10">
      <c r="A21" s="5">
        <v>20</v>
      </c>
      <c r="B21" s="5" t="s">
        <v>1156</v>
      </c>
      <c r="C21" s="5" t="s">
        <v>122</v>
      </c>
      <c r="D21" s="5" t="s">
        <v>1239</v>
      </c>
      <c r="E21" s="5" t="s">
        <v>1240</v>
      </c>
      <c r="F21" s="5" t="s">
        <v>1241</v>
      </c>
      <c r="G21" s="5" t="s">
        <v>1233</v>
      </c>
      <c r="H21" s="5" t="s">
        <v>1242</v>
      </c>
      <c r="J21" s="5" t="s">
        <v>1743</v>
      </c>
    </row>
    <row r="22" spans="1:10">
      <c r="A22" s="5">
        <v>21</v>
      </c>
      <c r="B22" s="5" t="s">
        <v>1156</v>
      </c>
      <c r="C22" s="5" t="s">
        <v>122</v>
      </c>
      <c r="D22" s="5" t="s">
        <v>1243</v>
      </c>
      <c r="E22" s="5" t="s">
        <v>1244</v>
      </c>
      <c r="F22" s="5" t="s">
        <v>1245</v>
      </c>
      <c r="G22" s="5" t="s">
        <v>1233</v>
      </c>
      <c r="H22" s="5" t="s">
        <v>1246</v>
      </c>
      <c r="J22" s="5" t="s">
        <v>1743</v>
      </c>
    </row>
    <row r="23" spans="1:10">
      <c r="A23" s="5">
        <v>22</v>
      </c>
      <c r="B23" s="5" t="s">
        <v>1156</v>
      </c>
      <c r="C23" s="5" t="s">
        <v>122</v>
      </c>
      <c r="D23" s="5" t="s">
        <v>1247</v>
      </c>
      <c r="E23" s="5" t="s">
        <v>1248</v>
      </c>
      <c r="F23" s="5" t="s">
        <v>1249</v>
      </c>
      <c r="G23" s="5" t="s">
        <v>1250</v>
      </c>
      <c r="J23" s="5" t="s">
        <v>1743</v>
      </c>
    </row>
    <row r="24" spans="1:10">
      <c r="A24" s="5">
        <v>23</v>
      </c>
      <c r="B24" s="5" t="s">
        <v>1156</v>
      </c>
      <c r="C24" s="5" t="s">
        <v>122</v>
      </c>
      <c r="D24" s="5" t="s">
        <v>1251</v>
      </c>
      <c r="E24" s="5" t="s">
        <v>1252</v>
      </c>
      <c r="F24" s="5" t="s">
        <v>1253</v>
      </c>
      <c r="G24" s="5" t="s">
        <v>1188</v>
      </c>
      <c r="H24" s="5" t="s">
        <v>1254</v>
      </c>
      <c r="J24" s="5" t="s">
        <v>1743</v>
      </c>
    </row>
    <row r="25" spans="1:10">
      <c r="A25" s="5">
        <v>24</v>
      </c>
      <c r="B25" s="5" t="s">
        <v>1156</v>
      </c>
      <c r="C25" s="5" t="s">
        <v>122</v>
      </c>
      <c r="D25" s="5" t="s">
        <v>1255</v>
      </c>
      <c r="E25" s="5" t="s">
        <v>1256</v>
      </c>
      <c r="F25" s="5" t="s">
        <v>1257</v>
      </c>
      <c r="G25" s="5" t="s">
        <v>1188</v>
      </c>
      <c r="J25" s="5" t="s">
        <v>1743</v>
      </c>
    </row>
    <row r="26" spans="1:10">
      <c r="A26" s="5">
        <v>25</v>
      </c>
      <c r="B26" s="5" t="s">
        <v>1156</v>
      </c>
      <c r="C26" s="5" t="s">
        <v>122</v>
      </c>
      <c r="D26" s="5" t="s">
        <v>1258</v>
      </c>
      <c r="E26" s="5" t="s">
        <v>1259</v>
      </c>
      <c r="F26" s="5" t="s">
        <v>1260</v>
      </c>
      <c r="G26" s="5" t="s">
        <v>1206</v>
      </c>
      <c r="J26" s="5" t="s">
        <v>1743</v>
      </c>
    </row>
    <row r="27" spans="1:10">
      <c r="A27" s="5">
        <v>26</v>
      </c>
      <c r="B27" s="5" t="s">
        <v>1156</v>
      </c>
      <c r="C27" s="5" t="s">
        <v>122</v>
      </c>
      <c r="D27" s="5" t="s">
        <v>1261</v>
      </c>
      <c r="E27" s="5" t="s">
        <v>1262</v>
      </c>
      <c r="F27" s="5" t="s">
        <v>1263</v>
      </c>
      <c r="G27" s="5" t="s">
        <v>1264</v>
      </c>
      <c r="J27" s="5" t="s">
        <v>1743</v>
      </c>
    </row>
    <row r="28" spans="1:10">
      <c r="A28" s="5">
        <v>27</v>
      </c>
      <c r="B28" s="5" t="s">
        <v>1156</v>
      </c>
      <c r="C28" s="5" t="s">
        <v>122</v>
      </c>
      <c r="D28" s="5" t="s">
        <v>1265</v>
      </c>
      <c r="E28" s="5" t="s">
        <v>1266</v>
      </c>
      <c r="F28" s="5" t="s">
        <v>1267</v>
      </c>
      <c r="G28" s="5" t="s">
        <v>1264</v>
      </c>
      <c r="H28" s="5" t="s">
        <v>1268</v>
      </c>
      <c r="J28" s="5" t="s">
        <v>1743</v>
      </c>
    </row>
    <row r="29" spans="1:10">
      <c r="A29" s="5">
        <v>28</v>
      </c>
      <c r="B29" s="5" t="s">
        <v>1156</v>
      </c>
      <c r="C29" s="5" t="s">
        <v>122</v>
      </c>
      <c r="D29" s="5" t="s">
        <v>1269</v>
      </c>
      <c r="E29" s="5" t="s">
        <v>1270</v>
      </c>
      <c r="F29" s="5" t="s">
        <v>1271</v>
      </c>
      <c r="G29" s="5" t="s">
        <v>1272</v>
      </c>
      <c r="H29" s="5" t="s">
        <v>1273</v>
      </c>
      <c r="J29" s="5" t="s">
        <v>1743</v>
      </c>
    </row>
    <row r="30" spans="1:10">
      <c r="A30" s="5">
        <v>29</v>
      </c>
      <c r="B30" s="5" t="s">
        <v>1156</v>
      </c>
      <c r="C30" s="5" t="s">
        <v>122</v>
      </c>
      <c r="D30" s="5" t="s">
        <v>1274</v>
      </c>
      <c r="E30" s="5" t="s">
        <v>1275</v>
      </c>
      <c r="F30" s="5" t="s">
        <v>1276</v>
      </c>
      <c r="G30" s="5" t="s">
        <v>1277</v>
      </c>
      <c r="H30" s="5" t="s">
        <v>1278</v>
      </c>
      <c r="J30" s="5" t="s">
        <v>1743</v>
      </c>
    </row>
    <row r="31" spans="1:10">
      <c r="A31" s="5">
        <v>30</v>
      </c>
      <c r="B31" s="5" t="s">
        <v>1156</v>
      </c>
      <c r="C31" s="5" t="s">
        <v>122</v>
      </c>
      <c r="D31" s="5" t="s">
        <v>1279</v>
      </c>
      <c r="E31" s="5" t="s">
        <v>1280</v>
      </c>
      <c r="F31" s="5" t="s">
        <v>1281</v>
      </c>
      <c r="G31" s="5" t="s">
        <v>1264</v>
      </c>
      <c r="H31" s="5" t="s">
        <v>1282</v>
      </c>
      <c r="J31" s="5" t="s">
        <v>1743</v>
      </c>
    </row>
    <row r="32" spans="1:10">
      <c r="A32" s="5">
        <v>31</v>
      </c>
      <c r="B32" s="5" t="s">
        <v>1156</v>
      </c>
      <c r="C32" s="5" t="s">
        <v>122</v>
      </c>
      <c r="D32" s="5" t="s">
        <v>1283</v>
      </c>
      <c r="E32" s="5" t="s">
        <v>1284</v>
      </c>
      <c r="F32" s="5" t="s">
        <v>1285</v>
      </c>
      <c r="G32" s="5" t="s">
        <v>1286</v>
      </c>
      <c r="H32" s="5" t="s">
        <v>1287</v>
      </c>
      <c r="J32" s="5" t="s">
        <v>1743</v>
      </c>
    </row>
    <row r="33" spans="1:10">
      <c r="A33" s="5">
        <v>32</v>
      </c>
      <c r="B33" s="5" t="s">
        <v>1156</v>
      </c>
      <c r="C33" s="5" t="s">
        <v>122</v>
      </c>
      <c r="D33" s="5" t="s">
        <v>1288</v>
      </c>
      <c r="E33" s="5" t="s">
        <v>1289</v>
      </c>
      <c r="F33" s="5" t="s">
        <v>1290</v>
      </c>
      <c r="G33" s="5" t="s">
        <v>1291</v>
      </c>
      <c r="J33" s="5" t="s">
        <v>1743</v>
      </c>
    </row>
    <row r="34" spans="1:10">
      <c r="A34" s="5">
        <v>33</v>
      </c>
      <c r="B34" s="5" t="s">
        <v>1156</v>
      </c>
      <c r="C34" s="5" t="s">
        <v>122</v>
      </c>
      <c r="D34" s="5" t="s">
        <v>1292</v>
      </c>
      <c r="E34" s="5" t="s">
        <v>1293</v>
      </c>
      <c r="F34" s="5" t="s">
        <v>1294</v>
      </c>
      <c r="G34" s="5" t="s">
        <v>1170</v>
      </c>
      <c r="H34" s="5" t="s">
        <v>1295</v>
      </c>
      <c r="J34" s="5" t="s">
        <v>1743</v>
      </c>
    </row>
    <row r="35" spans="1:10">
      <c r="A35" s="5">
        <v>34</v>
      </c>
      <c r="B35" s="5" t="s">
        <v>1156</v>
      </c>
      <c r="C35" s="5" t="s">
        <v>122</v>
      </c>
      <c r="D35" s="5" t="s">
        <v>1296</v>
      </c>
      <c r="E35" s="5" t="s">
        <v>1297</v>
      </c>
      <c r="F35" s="5" t="s">
        <v>1298</v>
      </c>
      <c r="G35" s="5" t="s">
        <v>1299</v>
      </c>
      <c r="H35" s="5" t="s">
        <v>1300</v>
      </c>
      <c r="J35" s="5" t="s">
        <v>1743</v>
      </c>
    </row>
    <row r="36" spans="1:10">
      <c r="A36" s="5">
        <v>35</v>
      </c>
      <c r="B36" s="5" t="s">
        <v>1156</v>
      </c>
      <c r="C36" s="5" t="s">
        <v>122</v>
      </c>
      <c r="D36" s="5" t="s">
        <v>1301</v>
      </c>
      <c r="E36" s="5" t="s">
        <v>1302</v>
      </c>
      <c r="F36" s="5" t="s">
        <v>1303</v>
      </c>
      <c r="G36" s="5" t="s">
        <v>1304</v>
      </c>
      <c r="H36" s="5" t="s">
        <v>1305</v>
      </c>
      <c r="J36" s="5" t="s">
        <v>1743</v>
      </c>
    </row>
    <row r="37" spans="1:10">
      <c r="A37" s="5">
        <v>36</v>
      </c>
      <c r="B37" s="5" t="s">
        <v>1156</v>
      </c>
      <c r="C37" s="5" t="s">
        <v>122</v>
      </c>
      <c r="D37" s="5" t="s">
        <v>1306</v>
      </c>
      <c r="E37" s="5" t="s">
        <v>1307</v>
      </c>
      <c r="F37" s="5" t="s">
        <v>1308</v>
      </c>
      <c r="G37" s="5" t="s">
        <v>1250</v>
      </c>
      <c r="H37" s="5" t="s">
        <v>1309</v>
      </c>
      <c r="J37" s="5" t="s">
        <v>1743</v>
      </c>
    </row>
    <row r="38" spans="1:10">
      <c r="A38" s="5">
        <v>37</v>
      </c>
      <c r="B38" s="5" t="s">
        <v>1156</v>
      </c>
      <c r="C38" s="5" t="s">
        <v>122</v>
      </c>
      <c r="D38" s="5" t="s">
        <v>1310</v>
      </c>
      <c r="E38" s="5" t="s">
        <v>1311</v>
      </c>
      <c r="F38" s="5" t="s">
        <v>1312</v>
      </c>
      <c r="G38" s="5" t="s">
        <v>1313</v>
      </c>
      <c r="H38" s="5" t="s">
        <v>1314</v>
      </c>
      <c r="J38" s="5" t="s">
        <v>1743</v>
      </c>
    </row>
    <row r="39" spans="1:10">
      <c r="A39" s="5">
        <v>38</v>
      </c>
      <c r="B39" s="5" t="s">
        <v>1156</v>
      </c>
      <c r="C39" s="5" t="s">
        <v>122</v>
      </c>
      <c r="D39" s="5" t="s">
        <v>1315</v>
      </c>
      <c r="E39" s="5" t="s">
        <v>1316</v>
      </c>
      <c r="F39" s="5" t="s">
        <v>1317</v>
      </c>
      <c r="G39" s="5" t="s">
        <v>1318</v>
      </c>
      <c r="H39" s="5" t="s">
        <v>1319</v>
      </c>
      <c r="J39" s="5" t="s">
        <v>1743</v>
      </c>
    </row>
    <row r="40" spans="1:10">
      <c r="A40" s="5">
        <v>39</v>
      </c>
      <c r="B40" s="5" t="s">
        <v>1156</v>
      </c>
      <c r="C40" s="5" t="s">
        <v>122</v>
      </c>
      <c r="D40" s="5" t="s">
        <v>1320</v>
      </c>
      <c r="E40" s="5" t="s">
        <v>1321</v>
      </c>
      <c r="F40" s="5" t="s">
        <v>1322</v>
      </c>
      <c r="G40" s="5" t="s">
        <v>1183</v>
      </c>
      <c r="H40" s="5" t="s">
        <v>1323</v>
      </c>
      <c r="J40" s="5" t="s">
        <v>1743</v>
      </c>
    </row>
    <row r="41" spans="1:10">
      <c r="A41" s="5">
        <v>40</v>
      </c>
      <c r="B41" s="5" t="s">
        <v>1156</v>
      </c>
      <c r="C41" s="5" t="s">
        <v>122</v>
      </c>
      <c r="D41" s="5" t="s">
        <v>1324</v>
      </c>
      <c r="E41" s="5" t="s">
        <v>1325</v>
      </c>
      <c r="F41" s="5" t="s">
        <v>1326</v>
      </c>
      <c r="G41" s="5" t="s">
        <v>1327</v>
      </c>
      <c r="J41" s="5" t="s">
        <v>1743</v>
      </c>
    </row>
    <row r="42" spans="1:10">
      <c r="A42" s="5">
        <v>41</v>
      </c>
      <c r="B42" s="5" t="s">
        <v>1156</v>
      </c>
      <c r="C42" s="5" t="s">
        <v>122</v>
      </c>
      <c r="D42" s="5" t="s">
        <v>1328</v>
      </c>
      <c r="E42" s="5" t="s">
        <v>1329</v>
      </c>
      <c r="F42" s="5" t="s">
        <v>1330</v>
      </c>
      <c r="G42" s="5" t="s">
        <v>1264</v>
      </c>
      <c r="J42" s="5" t="s">
        <v>1743</v>
      </c>
    </row>
    <row r="43" spans="1:10">
      <c r="A43" s="5">
        <v>42</v>
      </c>
      <c r="B43" s="5" t="s">
        <v>1156</v>
      </c>
      <c r="C43" s="5" t="s">
        <v>122</v>
      </c>
      <c r="D43" s="5" t="s">
        <v>1331</v>
      </c>
      <c r="E43" s="5" t="s">
        <v>1332</v>
      </c>
      <c r="F43" s="5" t="s">
        <v>1333</v>
      </c>
      <c r="G43" s="5" t="s">
        <v>1334</v>
      </c>
      <c r="J43" s="5" t="s">
        <v>1743</v>
      </c>
    </row>
    <row r="44" spans="1:10">
      <c r="A44" s="5">
        <v>43</v>
      </c>
      <c r="B44" s="5" t="s">
        <v>1156</v>
      </c>
      <c r="C44" s="5" t="s">
        <v>122</v>
      </c>
      <c r="D44" s="5" t="s">
        <v>1335</v>
      </c>
      <c r="E44" s="5" t="s">
        <v>1336</v>
      </c>
      <c r="F44" s="5" t="s">
        <v>1337</v>
      </c>
      <c r="G44" s="5" t="s">
        <v>1264</v>
      </c>
      <c r="J44" s="5" t="s">
        <v>1743</v>
      </c>
    </row>
    <row r="45" spans="1:10">
      <c r="A45" s="5">
        <v>44</v>
      </c>
      <c r="B45" s="5" t="s">
        <v>1156</v>
      </c>
      <c r="C45" s="5" t="s">
        <v>122</v>
      </c>
      <c r="D45" s="5" t="s">
        <v>1338</v>
      </c>
      <c r="E45" s="5" t="s">
        <v>1339</v>
      </c>
      <c r="F45" s="5" t="s">
        <v>1340</v>
      </c>
      <c r="G45" s="5" t="s">
        <v>1334</v>
      </c>
      <c r="J45" s="5" t="s">
        <v>1743</v>
      </c>
    </row>
    <row r="46" spans="1:10">
      <c r="A46" s="5">
        <v>45</v>
      </c>
      <c r="B46" s="5" t="s">
        <v>1156</v>
      </c>
      <c r="C46" s="5" t="s">
        <v>122</v>
      </c>
      <c r="D46" s="5" t="s">
        <v>1341</v>
      </c>
      <c r="E46" s="5" t="s">
        <v>1342</v>
      </c>
      <c r="F46" s="5" t="s">
        <v>1343</v>
      </c>
      <c r="G46" s="5" t="s">
        <v>1344</v>
      </c>
      <c r="H46" s="5" t="s">
        <v>1345</v>
      </c>
      <c r="J46" s="5" t="s">
        <v>1743</v>
      </c>
    </row>
    <row r="47" spans="1:10">
      <c r="A47" s="5">
        <v>46</v>
      </c>
      <c r="B47" s="5" t="s">
        <v>1156</v>
      </c>
      <c r="C47" s="5" t="s">
        <v>122</v>
      </c>
      <c r="D47" s="5" t="s">
        <v>1346</v>
      </c>
      <c r="E47" s="5" t="s">
        <v>1347</v>
      </c>
      <c r="F47" s="5" t="s">
        <v>1348</v>
      </c>
      <c r="G47" s="5" t="s">
        <v>1250</v>
      </c>
      <c r="J47" s="5" t="s">
        <v>1743</v>
      </c>
    </row>
    <row r="48" spans="1:10">
      <c r="A48" s="5">
        <v>47</v>
      </c>
      <c r="B48" s="5" t="s">
        <v>1156</v>
      </c>
      <c r="C48" s="5" t="s">
        <v>122</v>
      </c>
      <c r="D48" s="5" t="s">
        <v>1349</v>
      </c>
      <c r="E48" s="5" t="s">
        <v>1350</v>
      </c>
      <c r="F48" s="5" t="s">
        <v>1351</v>
      </c>
      <c r="G48" s="5" t="s">
        <v>1250</v>
      </c>
      <c r="J48" s="5" t="s">
        <v>1743</v>
      </c>
    </row>
    <row r="49" spans="1:10">
      <c r="A49" s="5">
        <v>48</v>
      </c>
      <c r="B49" s="5" t="s">
        <v>1156</v>
      </c>
      <c r="C49" s="5" t="s">
        <v>122</v>
      </c>
      <c r="D49" s="5" t="s">
        <v>1352</v>
      </c>
      <c r="E49" s="5" t="s">
        <v>1353</v>
      </c>
      <c r="F49" s="5" t="s">
        <v>1354</v>
      </c>
      <c r="G49" s="5" t="s">
        <v>1264</v>
      </c>
      <c r="J49" s="5" t="s">
        <v>1743</v>
      </c>
    </row>
    <row r="50" spans="1:10">
      <c r="A50" s="5">
        <v>49</v>
      </c>
      <c r="B50" s="5" t="s">
        <v>1156</v>
      </c>
      <c r="C50" s="5" t="s">
        <v>122</v>
      </c>
      <c r="D50" s="5" t="s">
        <v>1355</v>
      </c>
      <c r="E50" s="5" t="s">
        <v>1356</v>
      </c>
      <c r="F50" s="5" t="s">
        <v>1357</v>
      </c>
      <c r="G50" s="5" t="s">
        <v>1264</v>
      </c>
      <c r="J50" s="5" t="s">
        <v>1743</v>
      </c>
    </row>
    <row r="51" spans="1:10">
      <c r="A51" s="5">
        <v>50</v>
      </c>
      <c r="B51" s="5" t="s">
        <v>1156</v>
      </c>
      <c r="C51" s="5" t="s">
        <v>122</v>
      </c>
      <c r="D51" s="5" t="s">
        <v>1358</v>
      </c>
      <c r="E51" s="5" t="s">
        <v>1359</v>
      </c>
      <c r="F51" s="5" t="s">
        <v>1360</v>
      </c>
      <c r="G51" s="5" t="s">
        <v>1170</v>
      </c>
      <c r="H51" s="5" t="s">
        <v>1361</v>
      </c>
      <c r="J51" s="5" t="s">
        <v>1743</v>
      </c>
    </row>
    <row r="52" spans="1:10">
      <c r="A52" s="5">
        <v>51</v>
      </c>
      <c r="B52" s="5" t="s">
        <v>1156</v>
      </c>
      <c r="C52" s="5" t="s">
        <v>122</v>
      </c>
      <c r="D52" s="5" t="s">
        <v>1362</v>
      </c>
      <c r="E52" s="5" t="s">
        <v>1363</v>
      </c>
      <c r="F52" s="5" t="s">
        <v>1364</v>
      </c>
      <c r="G52" s="5" t="s">
        <v>1160</v>
      </c>
      <c r="J52" s="5" t="s">
        <v>1743</v>
      </c>
    </row>
    <row r="53" spans="1:10">
      <c r="A53" s="5">
        <v>52</v>
      </c>
      <c r="B53" s="5" t="s">
        <v>1156</v>
      </c>
      <c r="C53" s="5" t="s">
        <v>122</v>
      </c>
      <c r="D53" s="5" t="s">
        <v>1365</v>
      </c>
      <c r="E53" s="5" t="s">
        <v>1366</v>
      </c>
      <c r="F53" s="5" t="s">
        <v>1367</v>
      </c>
      <c r="G53" s="5" t="s">
        <v>1368</v>
      </c>
      <c r="J53" s="5" t="s">
        <v>1743</v>
      </c>
    </row>
    <row r="54" spans="1:10">
      <c r="A54" s="5">
        <v>53</v>
      </c>
      <c r="B54" s="5" t="s">
        <v>1156</v>
      </c>
      <c r="C54" s="5" t="s">
        <v>122</v>
      </c>
      <c r="D54" s="5" t="s">
        <v>1369</v>
      </c>
      <c r="E54" s="5" t="s">
        <v>1370</v>
      </c>
      <c r="F54" s="5" t="s">
        <v>1371</v>
      </c>
      <c r="G54" s="5" t="s">
        <v>1368</v>
      </c>
      <c r="J54" s="5" t="s">
        <v>1743</v>
      </c>
    </row>
    <row r="55" spans="1:10">
      <c r="A55" s="5">
        <v>54</v>
      </c>
      <c r="B55" s="5" t="s">
        <v>1156</v>
      </c>
      <c r="C55" s="5" t="s">
        <v>122</v>
      </c>
      <c r="D55" s="5" t="s">
        <v>1372</v>
      </c>
      <c r="E55" s="5" t="s">
        <v>1373</v>
      </c>
      <c r="F55" s="5" t="s">
        <v>1374</v>
      </c>
      <c r="G55" s="5" t="s">
        <v>1188</v>
      </c>
      <c r="J55" s="5" t="s">
        <v>1743</v>
      </c>
    </row>
    <row r="56" spans="1:10">
      <c r="A56" s="5">
        <v>55</v>
      </c>
      <c r="B56" s="5" t="s">
        <v>1156</v>
      </c>
      <c r="C56" s="5" t="s">
        <v>122</v>
      </c>
      <c r="D56" s="5" t="s">
        <v>1375</v>
      </c>
      <c r="E56" s="5" t="s">
        <v>1376</v>
      </c>
      <c r="F56" s="5" t="s">
        <v>1377</v>
      </c>
      <c r="G56" s="5" t="s">
        <v>1318</v>
      </c>
      <c r="H56" s="5" t="s">
        <v>1378</v>
      </c>
      <c r="J56" s="5" t="s">
        <v>1743</v>
      </c>
    </row>
    <row r="57" spans="1:10">
      <c r="A57" s="5">
        <v>56</v>
      </c>
      <c r="B57" s="5" t="s">
        <v>1156</v>
      </c>
      <c r="C57" s="5" t="s">
        <v>122</v>
      </c>
      <c r="D57" s="5" t="s">
        <v>1379</v>
      </c>
      <c r="E57" s="5" t="s">
        <v>1380</v>
      </c>
      <c r="F57" s="5" t="s">
        <v>1381</v>
      </c>
      <c r="G57" s="5" t="s">
        <v>1188</v>
      </c>
      <c r="J57" s="5" t="s">
        <v>1743</v>
      </c>
    </row>
    <row r="58" spans="1:10">
      <c r="A58" s="5">
        <v>57</v>
      </c>
      <c r="B58" s="5" t="s">
        <v>1156</v>
      </c>
      <c r="C58" s="5" t="s">
        <v>122</v>
      </c>
      <c r="D58" s="5" t="s">
        <v>1382</v>
      </c>
      <c r="E58" s="5" t="s">
        <v>1383</v>
      </c>
      <c r="F58" s="5" t="s">
        <v>1384</v>
      </c>
      <c r="G58" s="5" t="s">
        <v>1368</v>
      </c>
      <c r="J58" s="5" t="s">
        <v>1743</v>
      </c>
    </row>
    <row r="59" spans="1:10">
      <c r="A59" s="5">
        <v>58</v>
      </c>
      <c r="B59" s="5" t="s">
        <v>1156</v>
      </c>
      <c r="C59" s="5" t="s">
        <v>122</v>
      </c>
      <c r="D59" s="5" t="s">
        <v>1385</v>
      </c>
      <c r="E59" s="5" t="s">
        <v>1386</v>
      </c>
      <c r="F59" s="5" t="s">
        <v>1387</v>
      </c>
      <c r="G59" s="5" t="s">
        <v>1388</v>
      </c>
      <c r="H59" s="5" t="s">
        <v>1389</v>
      </c>
      <c r="J59" s="5" t="s">
        <v>1743</v>
      </c>
    </row>
    <row r="60" spans="1:10">
      <c r="A60" s="5">
        <v>59</v>
      </c>
      <c r="B60" s="5" t="s">
        <v>1156</v>
      </c>
      <c r="C60" s="5" t="s">
        <v>122</v>
      </c>
      <c r="D60" s="5" t="s">
        <v>1390</v>
      </c>
      <c r="E60" s="5" t="s">
        <v>1391</v>
      </c>
      <c r="F60" s="5" t="s">
        <v>1392</v>
      </c>
      <c r="G60" s="5" t="s">
        <v>1393</v>
      </c>
      <c r="J60" s="5" t="s">
        <v>1743</v>
      </c>
    </row>
    <row r="61" spans="1:10">
      <c r="A61" s="5">
        <v>60</v>
      </c>
      <c r="B61" s="5" t="s">
        <v>1156</v>
      </c>
      <c r="C61" s="5" t="s">
        <v>122</v>
      </c>
      <c r="D61" s="5" t="s">
        <v>1394</v>
      </c>
      <c r="E61" s="5" t="s">
        <v>1395</v>
      </c>
      <c r="F61" s="5" t="s">
        <v>1396</v>
      </c>
      <c r="G61" s="5" t="s">
        <v>1178</v>
      </c>
      <c r="H61" s="5" t="s">
        <v>1397</v>
      </c>
      <c r="J61" s="5" t="s">
        <v>1743</v>
      </c>
    </row>
    <row r="62" spans="1:10">
      <c r="A62" s="5">
        <v>61</v>
      </c>
      <c r="B62" s="5" t="s">
        <v>1156</v>
      </c>
      <c r="C62" s="5" t="s">
        <v>122</v>
      </c>
      <c r="D62" s="5" t="s">
        <v>1398</v>
      </c>
      <c r="E62" s="5" t="s">
        <v>1399</v>
      </c>
      <c r="F62" s="5" t="s">
        <v>1400</v>
      </c>
      <c r="G62" s="5" t="s">
        <v>1299</v>
      </c>
      <c r="J62" s="5" t="s">
        <v>1743</v>
      </c>
    </row>
    <row r="63" spans="1:10">
      <c r="A63" s="5">
        <v>62</v>
      </c>
      <c r="B63" s="5" t="s">
        <v>1156</v>
      </c>
      <c r="C63" s="5" t="s">
        <v>122</v>
      </c>
      <c r="D63" s="5" t="s">
        <v>1401</v>
      </c>
      <c r="E63" s="5" t="s">
        <v>1402</v>
      </c>
      <c r="F63" s="5" t="s">
        <v>1403</v>
      </c>
      <c r="G63" s="5" t="s">
        <v>1178</v>
      </c>
      <c r="J63" s="5" t="s">
        <v>1743</v>
      </c>
    </row>
    <row r="64" spans="1:10">
      <c r="A64" s="5">
        <v>63</v>
      </c>
      <c r="B64" s="5" t="s">
        <v>1156</v>
      </c>
      <c r="C64" s="5" t="s">
        <v>122</v>
      </c>
      <c r="D64" s="5" t="s">
        <v>1404</v>
      </c>
      <c r="E64" s="5" t="s">
        <v>1405</v>
      </c>
      <c r="F64" s="5" t="s">
        <v>1406</v>
      </c>
      <c r="G64" s="5" t="s">
        <v>1407</v>
      </c>
      <c r="H64" s="5" t="s">
        <v>1408</v>
      </c>
      <c r="J64" s="5" t="s">
        <v>1743</v>
      </c>
    </row>
    <row r="65" spans="1:10">
      <c r="A65" s="5">
        <v>64</v>
      </c>
      <c r="B65" s="5" t="s">
        <v>1156</v>
      </c>
      <c r="C65" s="5" t="s">
        <v>122</v>
      </c>
      <c r="D65" s="5" t="s">
        <v>1409</v>
      </c>
      <c r="E65" s="5" t="s">
        <v>1410</v>
      </c>
      <c r="F65" s="5" t="s">
        <v>1411</v>
      </c>
      <c r="G65" s="5" t="s">
        <v>1412</v>
      </c>
      <c r="J65" s="5" t="s">
        <v>1743</v>
      </c>
    </row>
    <row r="66" spans="1:10">
      <c r="A66" s="5">
        <v>65</v>
      </c>
      <c r="B66" s="5" t="s">
        <v>1156</v>
      </c>
      <c r="C66" s="5" t="s">
        <v>122</v>
      </c>
      <c r="D66" s="5" t="s">
        <v>1413</v>
      </c>
      <c r="E66" s="5" t="s">
        <v>1414</v>
      </c>
      <c r="F66" s="5" t="s">
        <v>1415</v>
      </c>
      <c r="G66" s="5" t="s">
        <v>1416</v>
      </c>
      <c r="H66" s="5" t="s">
        <v>1417</v>
      </c>
      <c r="J66" s="5" t="s">
        <v>1743</v>
      </c>
    </row>
    <row r="67" spans="1:10">
      <c r="A67" s="5">
        <v>66</v>
      </c>
      <c r="B67" s="5" t="s">
        <v>1156</v>
      </c>
      <c r="C67" s="5" t="s">
        <v>122</v>
      </c>
      <c r="D67" s="5" t="s">
        <v>1418</v>
      </c>
      <c r="E67" s="5" t="s">
        <v>1419</v>
      </c>
      <c r="F67" s="5" t="s">
        <v>1420</v>
      </c>
      <c r="G67" s="5" t="s">
        <v>1421</v>
      </c>
      <c r="H67" s="5" t="s">
        <v>1422</v>
      </c>
      <c r="J67" s="5" t="s">
        <v>1743</v>
      </c>
    </row>
    <row r="68" spans="1:10">
      <c r="A68" s="5">
        <v>67</v>
      </c>
      <c r="B68" s="5" t="s">
        <v>1156</v>
      </c>
      <c r="C68" s="5" t="s">
        <v>122</v>
      </c>
      <c r="D68" s="5" t="s">
        <v>1423</v>
      </c>
      <c r="E68" s="5" t="s">
        <v>1424</v>
      </c>
      <c r="F68" s="5" t="s">
        <v>1425</v>
      </c>
      <c r="G68" s="5" t="s">
        <v>1264</v>
      </c>
      <c r="J68" s="5" t="s">
        <v>1743</v>
      </c>
    </row>
    <row r="69" spans="1:10">
      <c r="A69" s="5">
        <v>68</v>
      </c>
      <c r="B69" s="5" t="s">
        <v>1156</v>
      </c>
      <c r="C69" s="5" t="s">
        <v>122</v>
      </c>
      <c r="D69" s="5" t="s">
        <v>1426</v>
      </c>
      <c r="E69" s="5" t="s">
        <v>1427</v>
      </c>
      <c r="F69" s="5" t="s">
        <v>1428</v>
      </c>
      <c r="G69" s="5" t="s">
        <v>1264</v>
      </c>
      <c r="H69" s="5" t="s">
        <v>1429</v>
      </c>
      <c r="J69" s="5" t="s">
        <v>1743</v>
      </c>
    </row>
    <row r="70" spans="1:10">
      <c r="A70" s="5">
        <v>69</v>
      </c>
      <c r="B70" s="5" t="s">
        <v>1156</v>
      </c>
      <c r="C70" s="5" t="s">
        <v>122</v>
      </c>
      <c r="D70" s="5" t="s">
        <v>1430</v>
      </c>
      <c r="E70" s="5" t="s">
        <v>1431</v>
      </c>
      <c r="F70" s="5" t="s">
        <v>1432</v>
      </c>
      <c r="G70" s="5" t="s">
        <v>1264</v>
      </c>
      <c r="H70" s="5" t="s">
        <v>1433</v>
      </c>
      <c r="J70" s="5" t="s">
        <v>1743</v>
      </c>
    </row>
    <row r="71" spans="1:10">
      <c r="A71" s="5">
        <v>70</v>
      </c>
      <c r="B71" s="5" t="s">
        <v>1156</v>
      </c>
      <c r="C71" s="5" t="s">
        <v>122</v>
      </c>
      <c r="D71" s="5" t="s">
        <v>1434</v>
      </c>
      <c r="E71" s="5" t="s">
        <v>1435</v>
      </c>
      <c r="F71" s="5" t="s">
        <v>1436</v>
      </c>
      <c r="G71" s="5" t="s">
        <v>1183</v>
      </c>
      <c r="H71" s="5" t="s">
        <v>1437</v>
      </c>
      <c r="J71" s="5" t="s">
        <v>1743</v>
      </c>
    </row>
    <row r="72" spans="1:10">
      <c r="A72" s="5">
        <v>71</v>
      </c>
      <c r="B72" s="5" t="s">
        <v>1156</v>
      </c>
      <c r="C72" s="5" t="s">
        <v>122</v>
      </c>
      <c r="D72" s="5" t="s">
        <v>1438</v>
      </c>
      <c r="E72" s="5" t="s">
        <v>1439</v>
      </c>
      <c r="F72" s="5" t="s">
        <v>1440</v>
      </c>
      <c r="G72" s="5" t="s">
        <v>1441</v>
      </c>
      <c r="H72" s="5" t="s">
        <v>1442</v>
      </c>
      <c r="J72" s="5" t="s">
        <v>1743</v>
      </c>
    </row>
    <row r="73" spans="1:10">
      <c r="A73" s="5">
        <v>72</v>
      </c>
      <c r="B73" s="5" t="s">
        <v>1156</v>
      </c>
      <c r="C73" s="5" t="s">
        <v>122</v>
      </c>
      <c r="D73" s="5" t="s">
        <v>1443</v>
      </c>
      <c r="E73" s="5" t="s">
        <v>1444</v>
      </c>
      <c r="F73" s="5" t="s">
        <v>1445</v>
      </c>
      <c r="G73" s="5" t="s">
        <v>1206</v>
      </c>
      <c r="J73" s="5" t="s">
        <v>1743</v>
      </c>
    </row>
    <row r="74" spans="1:10">
      <c r="A74" s="5">
        <v>73</v>
      </c>
      <c r="B74" s="5" t="s">
        <v>1156</v>
      </c>
      <c r="C74" s="5" t="s">
        <v>122</v>
      </c>
      <c r="D74" s="5" t="s">
        <v>1446</v>
      </c>
      <c r="E74" s="5" t="s">
        <v>1447</v>
      </c>
      <c r="F74" s="5" t="s">
        <v>1448</v>
      </c>
      <c r="G74" s="5" t="s">
        <v>1206</v>
      </c>
      <c r="H74" s="5" t="s">
        <v>1449</v>
      </c>
      <c r="J74" s="5" t="s">
        <v>1743</v>
      </c>
    </row>
    <row r="75" spans="1:10">
      <c r="A75" s="5">
        <v>74</v>
      </c>
      <c r="B75" s="5" t="s">
        <v>1156</v>
      </c>
      <c r="C75" s="5" t="s">
        <v>122</v>
      </c>
      <c r="D75" s="5" t="s">
        <v>1450</v>
      </c>
      <c r="E75" s="5" t="s">
        <v>1451</v>
      </c>
      <c r="F75" s="5" t="s">
        <v>1452</v>
      </c>
      <c r="G75" s="5" t="s">
        <v>1453</v>
      </c>
      <c r="J75" s="5" t="s">
        <v>1743</v>
      </c>
    </row>
    <row r="76" spans="1:10">
      <c r="A76" s="5">
        <v>75</v>
      </c>
      <c r="B76" s="5" t="s">
        <v>1156</v>
      </c>
      <c r="C76" s="5" t="s">
        <v>122</v>
      </c>
      <c r="D76" s="5" t="s">
        <v>1454</v>
      </c>
      <c r="E76" s="5" t="s">
        <v>1455</v>
      </c>
      <c r="F76" s="5" t="s">
        <v>1456</v>
      </c>
      <c r="G76" s="5" t="s">
        <v>1457</v>
      </c>
      <c r="J76" s="5" t="s">
        <v>1743</v>
      </c>
    </row>
    <row r="77" spans="1:10">
      <c r="A77" s="5">
        <v>76</v>
      </c>
      <c r="B77" s="5" t="s">
        <v>1156</v>
      </c>
      <c r="C77" s="5" t="s">
        <v>122</v>
      </c>
      <c r="D77" s="5" t="s">
        <v>1458</v>
      </c>
      <c r="E77" s="5" t="s">
        <v>1459</v>
      </c>
      <c r="F77" s="5" t="s">
        <v>1460</v>
      </c>
      <c r="G77" s="5" t="s">
        <v>1206</v>
      </c>
      <c r="H77" s="5" t="s">
        <v>1461</v>
      </c>
      <c r="J77" s="5" t="s">
        <v>1743</v>
      </c>
    </row>
    <row r="78" spans="1:10">
      <c r="A78" s="5">
        <v>77</v>
      </c>
      <c r="B78" s="5" t="s">
        <v>1156</v>
      </c>
      <c r="C78" s="5" t="s">
        <v>122</v>
      </c>
      <c r="D78" s="5" t="s">
        <v>1462</v>
      </c>
      <c r="E78" s="5" t="s">
        <v>1463</v>
      </c>
      <c r="F78" s="5" t="s">
        <v>1464</v>
      </c>
      <c r="G78" s="5" t="s">
        <v>1206</v>
      </c>
      <c r="H78" s="5" t="s">
        <v>1465</v>
      </c>
      <c r="J78" s="5" t="s">
        <v>1743</v>
      </c>
    </row>
    <row r="79" spans="1:10">
      <c r="A79" s="5">
        <v>78</v>
      </c>
      <c r="B79" s="5" t="s">
        <v>1156</v>
      </c>
      <c r="C79" s="5" t="s">
        <v>122</v>
      </c>
      <c r="D79" s="5" t="s">
        <v>1466</v>
      </c>
      <c r="E79" s="5" t="s">
        <v>1467</v>
      </c>
      <c r="F79" s="5" t="s">
        <v>1468</v>
      </c>
      <c r="G79" s="5" t="s">
        <v>1264</v>
      </c>
      <c r="H79" s="5" t="s">
        <v>1469</v>
      </c>
      <c r="J79" s="5" t="s">
        <v>1743</v>
      </c>
    </row>
    <row r="80" spans="1:10">
      <c r="A80" s="5">
        <v>79</v>
      </c>
      <c r="B80" s="5" t="s">
        <v>1156</v>
      </c>
      <c r="C80" s="5" t="s">
        <v>122</v>
      </c>
      <c r="D80" s="5" t="s">
        <v>1470</v>
      </c>
      <c r="E80" s="5" t="s">
        <v>1471</v>
      </c>
      <c r="F80" s="5" t="s">
        <v>1472</v>
      </c>
      <c r="G80" s="5" t="s">
        <v>1291</v>
      </c>
      <c r="J80" s="5" t="s">
        <v>1743</v>
      </c>
    </row>
    <row r="81" spans="1:10">
      <c r="A81" s="5">
        <v>80</v>
      </c>
      <c r="B81" s="5" t="s">
        <v>1156</v>
      </c>
      <c r="C81" s="5" t="s">
        <v>122</v>
      </c>
      <c r="D81" s="5" t="s">
        <v>1473</v>
      </c>
      <c r="E81" s="5" t="s">
        <v>1474</v>
      </c>
      <c r="F81" s="5" t="s">
        <v>1475</v>
      </c>
      <c r="G81" s="5" t="s">
        <v>1453</v>
      </c>
      <c r="J81" s="5" t="s">
        <v>1743</v>
      </c>
    </row>
    <row r="82" spans="1:10">
      <c r="A82" s="5">
        <v>81</v>
      </c>
      <c r="B82" s="5" t="s">
        <v>1156</v>
      </c>
      <c r="C82" s="5" t="s">
        <v>122</v>
      </c>
      <c r="D82" s="5" t="s">
        <v>1476</v>
      </c>
      <c r="E82" s="5" t="s">
        <v>1477</v>
      </c>
      <c r="F82" s="5" t="s">
        <v>1478</v>
      </c>
      <c r="G82" s="5" t="s">
        <v>1479</v>
      </c>
      <c r="H82" s="5" t="s">
        <v>1480</v>
      </c>
      <c r="J82" s="5" t="s">
        <v>1743</v>
      </c>
    </row>
    <row r="83" spans="1:10">
      <c r="A83" s="5">
        <v>82</v>
      </c>
      <c r="B83" s="5" t="s">
        <v>1156</v>
      </c>
      <c r="C83" s="5" t="s">
        <v>122</v>
      </c>
      <c r="D83" s="5" t="s">
        <v>1481</v>
      </c>
      <c r="E83" s="5" t="s">
        <v>1482</v>
      </c>
      <c r="F83" s="5" t="s">
        <v>1483</v>
      </c>
      <c r="G83" s="5" t="s">
        <v>1264</v>
      </c>
      <c r="H83" s="5" t="s">
        <v>1484</v>
      </c>
      <c r="J83" s="5" t="s">
        <v>1743</v>
      </c>
    </row>
    <row r="84" spans="1:10">
      <c r="A84" s="5">
        <v>83</v>
      </c>
      <c r="B84" s="5" t="s">
        <v>1156</v>
      </c>
      <c r="C84" s="5" t="s">
        <v>122</v>
      </c>
      <c r="D84" s="5" t="s">
        <v>1485</v>
      </c>
      <c r="E84" s="5" t="s">
        <v>1486</v>
      </c>
      <c r="F84" s="5" t="s">
        <v>1487</v>
      </c>
      <c r="G84" s="5" t="s">
        <v>1170</v>
      </c>
      <c r="H84" s="5" t="s">
        <v>1488</v>
      </c>
      <c r="J84" s="5" t="s">
        <v>1743</v>
      </c>
    </row>
    <row r="85" spans="1:10">
      <c r="A85" s="5">
        <v>84</v>
      </c>
      <c r="B85" s="5" t="s">
        <v>1156</v>
      </c>
      <c r="C85" s="5" t="s">
        <v>122</v>
      </c>
      <c r="D85" s="5" t="s">
        <v>1489</v>
      </c>
      <c r="E85" s="5" t="s">
        <v>1490</v>
      </c>
      <c r="F85" s="5" t="s">
        <v>1491</v>
      </c>
      <c r="G85" s="5" t="s">
        <v>1229</v>
      </c>
      <c r="H85" s="5" t="s">
        <v>1492</v>
      </c>
      <c r="J85" s="5" t="s">
        <v>1743</v>
      </c>
    </row>
    <row r="86" spans="1:10">
      <c r="A86" s="5">
        <v>85</v>
      </c>
      <c r="B86" s="5" t="s">
        <v>1156</v>
      </c>
      <c r="C86" s="5" t="s">
        <v>122</v>
      </c>
      <c r="D86" s="5" t="s">
        <v>1493</v>
      </c>
      <c r="E86" s="5" t="s">
        <v>1494</v>
      </c>
      <c r="F86" s="5" t="s">
        <v>1495</v>
      </c>
      <c r="G86" s="5" t="s">
        <v>1160</v>
      </c>
      <c r="H86" s="5" t="s">
        <v>1496</v>
      </c>
      <c r="J86" s="5" t="s">
        <v>1743</v>
      </c>
    </row>
    <row r="87" spans="1:10">
      <c r="A87" s="5">
        <v>86</v>
      </c>
      <c r="B87" s="5" t="s">
        <v>1156</v>
      </c>
      <c r="C87" s="5" t="s">
        <v>122</v>
      </c>
      <c r="D87" s="5" t="s">
        <v>1497</v>
      </c>
      <c r="E87" s="5" t="s">
        <v>1498</v>
      </c>
      <c r="F87" s="5" t="s">
        <v>1499</v>
      </c>
      <c r="G87" s="5" t="s">
        <v>1206</v>
      </c>
      <c r="H87" s="5" t="s">
        <v>1500</v>
      </c>
      <c r="J87" s="5" t="s">
        <v>1743</v>
      </c>
    </row>
    <row r="88" spans="1:10">
      <c r="A88" s="5">
        <v>87</v>
      </c>
      <c r="B88" s="5" t="s">
        <v>1156</v>
      </c>
      <c r="C88" s="5" t="s">
        <v>122</v>
      </c>
      <c r="D88" s="5" t="s">
        <v>1501</v>
      </c>
      <c r="E88" s="5" t="s">
        <v>1502</v>
      </c>
      <c r="F88" s="5" t="s">
        <v>1503</v>
      </c>
      <c r="G88" s="5" t="s">
        <v>1421</v>
      </c>
      <c r="H88" s="5" t="s">
        <v>1504</v>
      </c>
      <c r="J88" s="5" t="s">
        <v>1743</v>
      </c>
    </row>
    <row r="89" spans="1:10">
      <c r="A89" s="5">
        <v>88</v>
      </c>
      <c r="B89" s="5" t="s">
        <v>1156</v>
      </c>
      <c r="C89" s="5" t="s">
        <v>122</v>
      </c>
      <c r="D89" s="5" t="s">
        <v>1505</v>
      </c>
      <c r="E89" s="5" t="s">
        <v>1506</v>
      </c>
      <c r="F89" s="5" t="s">
        <v>1507</v>
      </c>
      <c r="G89" s="5" t="s">
        <v>1508</v>
      </c>
      <c r="J89" s="5" t="s">
        <v>1743</v>
      </c>
    </row>
    <row r="90" spans="1:10">
      <c r="A90" s="5">
        <v>89</v>
      </c>
      <c r="B90" s="5" t="s">
        <v>1156</v>
      </c>
      <c r="C90" s="5" t="s">
        <v>122</v>
      </c>
      <c r="D90" s="5" t="s">
        <v>1509</v>
      </c>
      <c r="E90" s="5" t="s">
        <v>1510</v>
      </c>
      <c r="F90" s="5" t="s">
        <v>1511</v>
      </c>
      <c r="G90" s="5" t="s">
        <v>1264</v>
      </c>
      <c r="J90" s="5" t="s">
        <v>1743</v>
      </c>
    </row>
    <row r="91" spans="1:10">
      <c r="A91" s="5">
        <v>90</v>
      </c>
      <c r="B91" s="5" t="s">
        <v>1156</v>
      </c>
      <c r="C91" s="5" t="s">
        <v>122</v>
      </c>
      <c r="D91" s="5" t="s">
        <v>1512</v>
      </c>
      <c r="E91" s="5" t="s">
        <v>1513</v>
      </c>
      <c r="F91" s="5" t="s">
        <v>1514</v>
      </c>
      <c r="G91" s="5" t="s">
        <v>1515</v>
      </c>
      <c r="J91" s="5" t="s">
        <v>1743</v>
      </c>
    </row>
    <row r="92" spans="1:10">
      <c r="A92" s="5">
        <v>91</v>
      </c>
      <c r="B92" s="5" t="s">
        <v>1156</v>
      </c>
      <c r="C92" s="5" t="s">
        <v>122</v>
      </c>
      <c r="D92" s="5" t="s">
        <v>1516</v>
      </c>
      <c r="E92" s="5" t="s">
        <v>1517</v>
      </c>
      <c r="F92" s="5" t="s">
        <v>1518</v>
      </c>
      <c r="G92" s="5" t="s">
        <v>1416</v>
      </c>
      <c r="H92" s="5" t="s">
        <v>1519</v>
      </c>
      <c r="J92" s="5" t="s">
        <v>1743</v>
      </c>
    </row>
    <row r="93" spans="1:10">
      <c r="A93" s="5">
        <v>92</v>
      </c>
      <c r="B93" s="5" t="s">
        <v>1156</v>
      </c>
      <c r="C93" s="5" t="s">
        <v>122</v>
      </c>
      <c r="D93" s="5" t="s">
        <v>1520</v>
      </c>
      <c r="E93" s="5" t="s">
        <v>1521</v>
      </c>
      <c r="F93" s="5" t="s">
        <v>1522</v>
      </c>
      <c r="G93" s="5" t="s">
        <v>1412</v>
      </c>
      <c r="H93" s="5" t="s">
        <v>1523</v>
      </c>
      <c r="J93" s="5" t="s">
        <v>1743</v>
      </c>
    </row>
    <row r="94" spans="1:10">
      <c r="A94" s="5">
        <v>93</v>
      </c>
      <c r="B94" s="5" t="s">
        <v>1156</v>
      </c>
      <c r="C94" s="5" t="s">
        <v>122</v>
      </c>
      <c r="D94" s="5" t="s">
        <v>1524</v>
      </c>
      <c r="E94" s="5" t="s">
        <v>1525</v>
      </c>
      <c r="F94" s="5" t="s">
        <v>1526</v>
      </c>
      <c r="G94" s="5" t="s">
        <v>1388</v>
      </c>
      <c r="H94" s="5" t="s">
        <v>1527</v>
      </c>
      <c r="J94" s="5" t="s">
        <v>1743</v>
      </c>
    </row>
    <row r="95" spans="1:10">
      <c r="A95" s="5">
        <v>94</v>
      </c>
      <c r="B95" s="5" t="s">
        <v>1156</v>
      </c>
      <c r="C95" s="5" t="s">
        <v>122</v>
      </c>
      <c r="D95" s="5" t="s">
        <v>1528</v>
      </c>
      <c r="E95" s="5" t="s">
        <v>1529</v>
      </c>
      <c r="F95" s="5" t="s">
        <v>1530</v>
      </c>
      <c r="G95" s="5" t="s">
        <v>1286</v>
      </c>
      <c r="H95" s="5" t="s">
        <v>1531</v>
      </c>
      <c r="J95" s="5" t="s">
        <v>1743</v>
      </c>
    </row>
    <row r="96" spans="1:10">
      <c r="A96" s="5">
        <v>95</v>
      </c>
      <c r="B96" s="5" t="s">
        <v>1156</v>
      </c>
      <c r="C96" s="5" t="s">
        <v>122</v>
      </c>
      <c r="D96" s="5" t="s">
        <v>1532</v>
      </c>
      <c r="E96" s="5" t="s">
        <v>1533</v>
      </c>
      <c r="F96" s="5" t="s">
        <v>1534</v>
      </c>
      <c r="G96" s="5" t="s">
        <v>1327</v>
      </c>
      <c r="H96" s="5" t="s">
        <v>1535</v>
      </c>
      <c r="J96" s="5" t="s">
        <v>1743</v>
      </c>
    </row>
    <row r="97" spans="1:10">
      <c r="A97" s="5">
        <v>96</v>
      </c>
      <c r="B97" s="5" t="s">
        <v>1156</v>
      </c>
      <c r="C97" s="5" t="s">
        <v>122</v>
      </c>
      <c r="D97" s="5" t="s">
        <v>1536</v>
      </c>
      <c r="E97" s="5" t="s">
        <v>1537</v>
      </c>
      <c r="F97" s="5" t="s">
        <v>1538</v>
      </c>
      <c r="G97" s="5" t="s">
        <v>1299</v>
      </c>
      <c r="J97" s="5" t="s">
        <v>1743</v>
      </c>
    </row>
    <row r="98" spans="1:10">
      <c r="A98" s="5">
        <v>97</v>
      </c>
      <c r="B98" s="5" t="s">
        <v>1156</v>
      </c>
      <c r="C98" s="5" t="s">
        <v>122</v>
      </c>
      <c r="D98" s="5" t="s">
        <v>1539</v>
      </c>
      <c r="E98" s="5" t="s">
        <v>1540</v>
      </c>
      <c r="F98" s="5" t="s">
        <v>1541</v>
      </c>
      <c r="G98" s="5" t="s">
        <v>1206</v>
      </c>
      <c r="H98" s="5" t="s">
        <v>1542</v>
      </c>
      <c r="J98" s="5" t="s">
        <v>1743</v>
      </c>
    </row>
    <row r="99" spans="1:10">
      <c r="A99" s="5">
        <v>98</v>
      </c>
      <c r="B99" s="5" t="s">
        <v>1156</v>
      </c>
      <c r="C99" s="5" t="s">
        <v>122</v>
      </c>
      <c r="D99" s="5" t="s">
        <v>1543</v>
      </c>
      <c r="E99" s="5" t="s">
        <v>1544</v>
      </c>
      <c r="F99" s="5" t="s">
        <v>1545</v>
      </c>
      <c r="G99" s="5" t="s">
        <v>1304</v>
      </c>
      <c r="H99" s="5" t="s">
        <v>1546</v>
      </c>
      <c r="J99" s="5" t="s">
        <v>1743</v>
      </c>
    </row>
    <row r="100" spans="1:10">
      <c r="A100" s="5">
        <v>99</v>
      </c>
      <c r="B100" s="5" t="s">
        <v>1156</v>
      </c>
      <c r="C100" s="5" t="s">
        <v>122</v>
      </c>
      <c r="D100" s="5" t="s">
        <v>1547</v>
      </c>
      <c r="E100" s="5" t="s">
        <v>1548</v>
      </c>
      <c r="F100" s="5" t="s">
        <v>1549</v>
      </c>
      <c r="G100" s="5" t="s">
        <v>1206</v>
      </c>
      <c r="J100" s="5" t="s">
        <v>1743</v>
      </c>
    </row>
    <row r="101" spans="1:10">
      <c r="A101" s="5">
        <v>100</v>
      </c>
      <c r="B101" s="5" t="s">
        <v>1156</v>
      </c>
      <c r="C101" s="5" t="s">
        <v>122</v>
      </c>
      <c r="D101" s="5" t="s">
        <v>1550</v>
      </c>
      <c r="E101" s="5" t="s">
        <v>1551</v>
      </c>
      <c r="F101" s="5" t="s">
        <v>1552</v>
      </c>
      <c r="G101" s="5" t="s">
        <v>1183</v>
      </c>
      <c r="J101" s="5" t="s">
        <v>1743</v>
      </c>
    </row>
    <row r="102" spans="1:10">
      <c r="A102" s="5">
        <v>101</v>
      </c>
      <c r="B102" s="5" t="s">
        <v>1156</v>
      </c>
      <c r="C102" s="5" t="s">
        <v>122</v>
      </c>
      <c r="D102" s="5" t="s">
        <v>1553</v>
      </c>
      <c r="E102" s="5" t="s">
        <v>1554</v>
      </c>
      <c r="F102" s="5" t="s">
        <v>1555</v>
      </c>
      <c r="G102" s="5" t="s">
        <v>1206</v>
      </c>
      <c r="J102" s="5" t="s">
        <v>1743</v>
      </c>
    </row>
    <row r="103" spans="1:10">
      <c r="A103" s="5">
        <v>102</v>
      </c>
      <c r="B103" s="5" t="s">
        <v>1156</v>
      </c>
      <c r="C103" s="5" t="s">
        <v>122</v>
      </c>
      <c r="D103" s="5" t="s">
        <v>1556</v>
      </c>
      <c r="E103" s="5" t="s">
        <v>1557</v>
      </c>
      <c r="F103" s="5" t="s">
        <v>1558</v>
      </c>
      <c r="G103" s="5" t="s">
        <v>1421</v>
      </c>
      <c r="H103" s="5" t="s">
        <v>1559</v>
      </c>
      <c r="J103" s="5" t="s">
        <v>1743</v>
      </c>
    </row>
    <row r="104" spans="1:10">
      <c r="A104" s="5">
        <v>103</v>
      </c>
      <c r="B104" s="5" t="s">
        <v>1156</v>
      </c>
      <c r="C104" s="5" t="s">
        <v>122</v>
      </c>
      <c r="D104" s="5" t="s">
        <v>1560</v>
      </c>
      <c r="E104" s="5" t="s">
        <v>1561</v>
      </c>
      <c r="F104" s="5" t="s">
        <v>1562</v>
      </c>
      <c r="G104" s="5" t="s">
        <v>1170</v>
      </c>
      <c r="J104" s="5" t="s">
        <v>1743</v>
      </c>
    </row>
    <row r="105" spans="1:10">
      <c r="A105" s="5">
        <v>104</v>
      </c>
      <c r="B105" s="5" t="s">
        <v>1156</v>
      </c>
      <c r="C105" s="5" t="s">
        <v>122</v>
      </c>
      <c r="D105" s="5" t="s">
        <v>1563</v>
      </c>
      <c r="E105" s="5" t="s">
        <v>1564</v>
      </c>
      <c r="F105" s="5" t="s">
        <v>1565</v>
      </c>
      <c r="G105" s="5" t="s">
        <v>1566</v>
      </c>
      <c r="J105" s="5" t="s">
        <v>1743</v>
      </c>
    </row>
    <row r="106" spans="1:10">
      <c r="A106" s="5">
        <v>105</v>
      </c>
      <c r="B106" s="5" t="s">
        <v>1156</v>
      </c>
      <c r="C106" s="5" t="s">
        <v>122</v>
      </c>
      <c r="D106" s="5" t="s">
        <v>1567</v>
      </c>
      <c r="E106" s="5" t="s">
        <v>1568</v>
      </c>
      <c r="F106" s="5" t="s">
        <v>1569</v>
      </c>
      <c r="G106" s="5" t="s">
        <v>1206</v>
      </c>
      <c r="H106" s="5" t="s">
        <v>1570</v>
      </c>
      <c r="J106" s="5" t="s">
        <v>1743</v>
      </c>
    </row>
    <row r="107" spans="1:10">
      <c r="A107" s="5">
        <v>106</v>
      </c>
      <c r="B107" s="5" t="s">
        <v>1156</v>
      </c>
      <c r="C107" s="5" t="s">
        <v>122</v>
      </c>
      <c r="D107" s="5" t="s">
        <v>1571</v>
      </c>
      <c r="E107" s="5" t="s">
        <v>1572</v>
      </c>
      <c r="F107" s="5" t="s">
        <v>1573</v>
      </c>
      <c r="G107" s="5" t="s">
        <v>1206</v>
      </c>
      <c r="J107" s="5" t="s">
        <v>1743</v>
      </c>
    </row>
    <row r="108" spans="1:10">
      <c r="A108" s="5">
        <v>107</v>
      </c>
      <c r="B108" s="5" t="s">
        <v>1156</v>
      </c>
      <c r="C108" s="5" t="s">
        <v>122</v>
      </c>
      <c r="D108" s="5" t="s">
        <v>1574</v>
      </c>
      <c r="E108" s="5" t="s">
        <v>1575</v>
      </c>
      <c r="F108" s="5" t="s">
        <v>1576</v>
      </c>
      <c r="G108" s="5" t="s">
        <v>1170</v>
      </c>
      <c r="H108" s="5" t="s">
        <v>1577</v>
      </c>
      <c r="J108" s="5" t="s">
        <v>1743</v>
      </c>
    </row>
    <row r="109" spans="1:10">
      <c r="A109" s="5">
        <v>108</v>
      </c>
      <c r="B109" s="5" t="s">
        <v>1156</v>
      </c>
      <c r="C109" s="5" t="s">
        <v>122</v>
      </c>
      <c r="D109" s="5" t="s">
        <v>1578</v>
      </c>
      <c r="E109" s="5" t="s">
        <v>1579</v>
      </c>
      <c r="F109" s="5" t="s">
        <v>1580</v>
      </c>
      <c r="G109" s="5" t="s">
        <v>1581</v>
      </c>
      <c r="H109" s="5" t="s">
        <v>1582</v>
      </c>
      <c r="J109" s="5" t="s">
        <v>1743</v>
      </c>
    </row>
    <row r="110" spans="1:10">
      <c r="A110" s="5">
        <v>109</v>
      </c>
      <c r="B110" s="5" t="s">
        <v>1156</v>
      </c>
      <c r="C110" s="5" t="s">
        <v>122</v>
      </c>
      <c r="D110" s="5" t="s">
        <v>1583</v>
      </c>
      <c r="E110" s="5" t="s">
        <v>1584</v>
      </c>
      <c r="F110" s="5" t="s">
        <v>1585</v>
      </c>
      <c r="G110" s="5" t="s">
        <v>1206</v>
      </c>
      <c r="H110" s="5" t="s">
        <v>1586</v>
      </c>
      <c r="J110" s="5" t="s">
        <v>1743</v>
      </c>
    </row>
    <row r="111" spans="1:10">
      <c r="A111" s="5">
        <v>110</v>
      </c>
      <c r="B111" s="5" t="s">
        <v>1156</v>
      </c>
      <c r="C111" s="5" t="s">
        <v>122</v>
      </c>
      <c r="D111" s="5" t="s">
        <v>1587</v>
      </c>
      <c r="E111" s="5" t="s">
        <v>1588</v>
      </c>
      <c r="F111" s="5" t="s">
        <v>1589</v>
      </c>
      <c r="G111" s="5" t="s">
        <v>1206</v>
      </c>
      <c r="H111" s="5" t="s">
        <v>1590</v>
      </c>
      <c r="J111" s="5" t="s">
        <v>1743</v>
      </c>
    </row>
    <row r="112" spans="1:10">
      <c r="A112" s="5">
        <v>111</v>
      </c>
      <c r="B112" s="5" t="s">
        <v>1156</v>
      </c>
      <c r="C112" s="5" t="s">
        <v>122</v>
      </c>
      <c r="D112" s="5" t="s">
        <v>1591</v>
      </c>
      <c r="E112" s="5" t="s">
        <v>1592</v>
      </c>
      <c r="F112" s="5" t="s">
        <v>1593</v>
      </c>
      <c r="G112" s="5" t="s">
        <v>1421</v>
      </c>
      <c r="J112" s="5" t="s">
        <v>1743</v>
      </c>
    </row>
    <row r="113" spans="1:10">
      <c r="A113" s="5">
        <v>112</v>
      </c>
      <c r="B113" s="5" t="s">
        <v>1156</v>
      </c>
      <c r="C113" s="5" t="s">
        <v>122</v>
      </c>
      <c r="D113" s="5" t="s">
        <v>1594</v>
      </c>
      <c r="E113" s="5" t="s">
        <v>1595</v>
      </c>
      <c r="F113" s="5" t="s">
        <v>1596</v>
      </c>
      <c r="G113" s="5" t="s">
        <v>1412</v>
      </c>
      <c r="J113" s="5" t="s">
        <v>1743</v>
      </c>
    </row>
    <row r="114" spans="1:10">
      <c r="A114" s="5">
        <v>113</v>
      </c>
      <c r="B114" s="5" t="s">
        <v>1156</v>
      </c>
      <c r="C114" s="5" t="s">
        <v>122</v>
      </c>
      <c r="D114" s="5" t="s">
        <v>1597</v>
      </c>
      <c r="E114" s="5" t="s">
        <v>1598</v>
      </c>
      <c r="F114" s="5" t="s">
        <v>1599</v>
      </c>
      <c r="G114" s="5" t="s">
        <v>1313</v>
      </c>
      <c r="H114" s="5" t="s">
        <v>1600</v>
      </c>
      <c r="J114" s="5" t="s">
        <v>1743</v>
      </c>
    </row>
    <row r="115" spans="1:10">
      <c r="A115" s="5">
        <v>114</v>
      </c>
      <c r="B115" s="5" t="s">
        <v>1156</v>
      </c>
      <c r="C115" s="5" t="s">
        <v>122</v>
      </c>
      <c r="D115" s="5" t="s">
        <v>1601</v>
      </c>
      <c r="E115" s="5" t="s">
        <v>1602</v>
      </c>
      <c r="F115" s="5" t="s">
        <v>1603</v>
      </c>
      <c r="G115" s="5" t="s">
        <v>1206</v>
      </c>
      <c r="H115" s="5" t="s">
        <v>1604</v>
      </c>
      <c r="J115" s="5" t="s">
        <v>1743</v>
      </c>
    </row>
    <row r="116" spans="1:10">
      <c r="A116" s="5">
        <v>115</v>
      </c>
      <c r="B116" s="5" t="s">
        <v>1156</v>
      </c>
      <c r="C116" s="5" t="s">
        <v>122</v>
      </c>
      <c r="D116" s="5" t="s">
        <v>1605</v>
      </c>
      <c r="E116" s="5" t="s">
        <v>1606</v>
      </c>
      <c r="F116" s="5" t="s">
        <v>1607</v>
      </c>
      <c r="G116" s="5" t="s">
        <v>1206</v>
      </c>
      <c r="H116" s="5" t="s">
        <v>1608</v>
      </c>
      <c r="J116" s="5" t="s">
        <v>1743</v>
      </c>
    </row>
    <row r="117" spans="1:10">
      <c r="A117" s="5">
        <v>116</v>
      </c>
      <c r="B117" s="5" t="s">
        <v>1156</v>
      </c>
      <c r="C117" s="5" t="s">
        <v>122</v>
      </c>
      <c r="D117" s="5" t="s">
        <v>1609</v>
      </c>
      <c r="E117" s="5" t="s">
        <v>1610</v>
      </c>
      <c r="F117" s="5" t="s">
        <v>1611</v>
      </c>
      <c r="G117" s="5" t="s">
        <v>1206</v>
      </c>
      <c r="H117" s="5" t="s">
        <v>1612</v>
      </c>
      <c r="J117" s="5" t="s">
        <v>1743</v>
      </c>
    </row>
    <row r="118" spans="1:10">
      <c r="A118" s="5">
        <v>117</v>
      </c>
      <c r="B118" s="5" t="s">
        <v>1156</v>
      </c>
      <c r="C118" s="5" t="s">
        <v>122</v>
      </c>
      <c r="D118" s="5" t="s">
        <v>1613</v>
      </c>
      <c r="E118" s="5" t="s">
        <v>1614</v>
      </c>
      <c r="F118" s="5" t="s">
        <v>1615</v>
      </c>
      <c r="G118" s="5" t="s">
        <v>1327</v>
      </c>
      <c r="H118" s="5" t="s">
        <v>1616</v>
      </c>
      <c r="J118" s="5" t="s">
        <v>1743</v>
      </c>
    </row>
    <row r="119" spans="1:10">
      <c r="A119" s="5">
        <v>118</v>
      </c>
      <c r="B119" s="5" t="s">
        <v>1156</v>
      </c>
      <c r="C119" s="5" t="s">
        <v>122</v>
      </c>
      <c r="D119" s="5" t="s">
        <v>1617</v>
      </c>
      <c r="E119" s="5" t="s">
        <v>1618</v>
      </c>
      <c r="F119" s="5" t="s">
        <v>1619</v>
      </c>
      <c r="G119" s="5" t="s">
        <v>1620</v>
      </c>
      <c r="H119" s="5" t="s">
        <v>1621</v>
      </c>
      <c r="J119" s="5" t="s">
        <v>1743</v>
      </c>
    </row>
    <row r="120" spans="1:10">
      <c r="A120" s="5">
        <v>119</v>
      </c>
      <c r="B120" s="5" t="s">
        <v>1156</v>
      </c>
      <c r="C120" s="5" t="s">
        <v>122</v>
      </c>
      <c r="D120" s="5" t="s">
        <v>1622</v>
      </c>
      <c r="E120" s="5" t="s">
        <v>1623</v>
      </c>
      <c r="F120" s="5" t="s">
        <v>1624</v>
      </c>
      <c r="G120" s="5" t="s">
        <v>1620</v>
      </c>
      <c r="H120" s="5" t="s">
        <v>1625</v>
      </c>
      <c r="J120" s="5" t="s">
        <v>1743</v>
      </c>
    </row>
    <row r="121" spans="1:10">
      <c r="A121" s="5">
        <v>120</v>
      </c>
      <c r="B121" s="5" t="s">
        <v>1156</v>
      </c>
      <c r="C121" s="5" t="s">
        <v>122</v>
      </c>
      <c r="D121" s="5" t="s">
        <v>1626</v>
      </c>
      <c r="E121" s="5" t="s">
        <v>1627</v>
      </c>
      <c r="F121" s="5" t="s">
        <v>1628</v>
      </c>
      <c r="G121" s="5" t="s">
        <v>1170</v>
      </c>
      <c r="H121" s="5" t="s">
        <v>1629</v>
      </c>
      <c r="J121" s="5" t="s">
        <v>1743</v>
      </c>
    </row>
    <row r="122" spans="1:10">
      <c r="A122" s="5">
        <v>121</v>
      </c>
      <c r="B122" s="5" t="s">
        <v>1156</v>
      </c>
      <c r="C122" s="5" t="s">
        <v>122</v>
      </c>
      <c r="D122" s="5" t="s">
        <v>1630</v>
      </c>
      <c r="E122" s="5" t="s">
        <v>1631</v>
      </c>
      <c r="F122" s="5" t="s">
        <v>1632</v>
      </c>
      <c r="G122" s="5" t="s">
        <v>1160</v>
      </c>
      <c r="H122" s="5" t="s">
        <v>1633</v>
      </c>
      <c r="J122" s="5" t="s">
        <v>1743</v>
      </c>
    </row>
    <row r="123" spans="1:10">
      <c r="A123" s="5">
        <v>122</v>
      </c>
      <c r="B123" s="5" t="s">
        <v>1156</v>
      </c>
      <c r="C123" s="5" t="s">
        <v>122</v>
      </c>
      <c r="D123" s="5" t="s">
        <v>1634</v>
      </c>
      <c r="E123" s="5" t="s">
        <v>1635</v>
      </c>
      <c r="F123" s="5" t="s">
        <v>1636</v>
      </c>
      <c r="G123" s="5" t="s">
        <v>1637</v>
      </c>
      <c r="H123" s="5" t="s">
        <v>1638</v>
      </c>
      <c r="J123" s="5" t="s">
        <v>1743</v>
      </c>
    </row>
    <row r="124" spans="1:10">
      <c r="A124" s="5">
        <v>123</v>
      </c>
      <c r="B124" s="5" t="s">
        <v>1156</v>
      </c>
      <c r="C124" s="5" t="s">
        <v>122</v>
      </c>
      <c r="D124" s="5" t="s">
        <v>1639</v>
      </c>
      <c r="E124" s="5" t="s">
        <v>1640</v>
      </c>
      <c r="F124" s="5" t="s">
        <v>1641</v>
      </c>
      <c r="G124" s="5" t="s">
        <v>1229</v>
      </c>
      <c r="J124" s="5" t="s">
        <v>1743</v>
      </c>
    </row>
    <row r="125" spans="1:10">
      <c r="A125" s="5">
        <v>124</v>
      </c>
      <c r="B125" s="5" t="s">
        <v>1156</v>
      </c>
      <c r="C125" s="5" t="s">
        <v>122</v>
      </c>
      <c r="D125" s="5" t="s">
        <v>1642</v>
      </c>
      <c r="E125" s="5" t="s">
        <v>1643</v>
      </c>
      <c r="F125" s="5" t="s">
        <v>1644</v>
      </c>
      <c r="G125" s="5" t="s">
        <v>1453</v>
      </c>
      <c r="H125" s="5" t="s">
        <v>1645</v>
      </c>
      <c r="J125" s="5" t="s">
        <v>1743</v>
      </c>
    </row>
    <row r="126" spans="1:10">
      <c r="A126" s="5">
        <v>125</v>
      </c>
      <c r="B126" s="5" t="s">
        <v>1156</v>
      </c>
      <c r="C126" s="5" t="s">
        <v>122</v>
      </c>
      <c r="D126" s="5" t="s">
        <v>1646</v>
      </c>
      <c r="E126" s="5" t="s">
        <v>1647</v>
      </c>
      <c r="F126" s="5" t="s">
        <v>1648</v>
      </c>
      <c r="G126" s="5" t="s">
        <v>1160</v>
      </c>
      <c r="J126" s="5" t="s">
        <v>1743</v>
      </c>
    </row>
    <row r="127" spans="1:10">
      <c r="A127" s="5">
        <v>126</v>
      </c>
      <c r="B127" s="5" t="s">
        <v>1156</v>
      </c>
      <c r="C127" s="5" t="s">
        <v>122</v>
      </c>
      <c r="D127" s="5" t="s">
        <v>1649</v>
      </c>
      <c r="E127" s="5" t="s">
        <v>1650</v>
      </c>
      <c r="F127" s="5" t="s">
        <v>1651</v>
      </c>
      <c r="G127" s="5" t="s">
        <v>1637</v>
      </c>
      <c r="J127" s="5" t="s">
        <v>1743</v>
      </c>
    </row>
    <row r="128" spans="1:10">
      <c r="A128" s="5">
        <v>127</v>
      </c>
      <c r="B128" s="5" t="s">
        <v>1156</v>
      </c>
      <c r="C128" s="5" t="s">
        <v>122</v>
      </c>
      <c r="D128" s="5" t="s">
        <v>1652</v>
      </c>
      <c r="E128" s="5" t="s">
        <v>1653</v>
      </c>
      <c r="F128" s="5" t="s">
        <v>1654</v>
      </c>
      <c r="G128" s="5" t="s">
        <v>1655</v>
      </c>
      <c r="H128" s="5" t="s">
        <v>1656</v>
      </c>
      <c r="J128" s="5" t="s">
        <v>1743</v>
      </c>
    </row>
    <row r="129" spans="1:10">
      <c r="A129" s="5">
        <v>128</v>
      </c>
      <c r="B129" s="5" t="s">
        <v>1156</v>
      </c>
      <c r="C129" s="5" t="s">
        <v>122</v>
      </c>
      <c r="D129" s="5" t="s">
        <v>1657</v>
      </c>
      <c r="E129" s="5" t="s">
        <v>1658</v>
      </c>
      <c r="F129" s="5" t="s">
        <v>1659</v>
      </c>
      <c r="G129" s="5" t="s">
        <v>1421</v>
      </c>
      <c r="H129" s="5" t="s">
        <v>1660</v>
      </c>
      <c r="J129" s="5" t="s">
        <v>1743</v>
      </c>
    </row>
    <row r="130" spans="1:10">
      <c r="A130" s="5">
        <v>129</v>
      </c>
      <c r="B130" s="5" t="s">
        <v>1156</v>
      </c>
      <c r="C130" s="5" t="s">
        <v>122</v>
      </c>
      <c r="D130" s="5" t="s">
        <v>1661</v>
      </c>
      <c r="E130" s="5" t="s">
        <v>1662</v>
      </c>
      <c r="F130" s="5" t="s">
        <v>1663</v>
      </c>
      <c r="G130" s="5" t="s">
        <v>1178</v>
      </c>
      <c r="H130" s="5" t="s">
        <v>1664</v>
      </c>
      <c r="J130" s="5" t="s">
        <v>1743</v>
      </c>
    </row>
    <row r="131" spans="1:10">
      <c r="A131" s="5">
        <v>130</v>
      </c>
      <c r="B131" s="5" t="s">
        <v>1156</v>
      </c>
      <c r="C131" s="5" t="s">
        <v>122</v>
      </c>
      <c r="D131" s="5" t="s">
        <v>1665</v>
      </c>
      <c r="E131" s="5" t="s">
        <v>1666</v>
      </c>
      <c r="F131" s="5" t="s">
        <v>1667</v>
      </c>
      <c r="G131" s="5" t="s">
        <v>1206</v>
      </c>
      <c r="H131" s="5" t="s">
        <v>1590</v>
      </c>
      <c r="J131" s="5" t="s">
        <v>1743</v>
      </c>
    </row>
    <row r="132" spans="1:10">
      <c r="A132" s="5">
        <v>131</v>
      </c>
      <c r="B132" s="5" t="s">
        <v>1156</v>
      </c>
      <c r="C132" s="5" t="s">
        <v>122</v>
      </c>
      <c r="D132" s="5" t="s">
        <v>1668</v>
      </c>
      <c r="E132" s="5" t="s">
        <v>1669</v>
      </c>
      <c r="F132" s="5" t="s">
        <v>1670</v>
      </c>
      <c r="G132" s="5" t="s">
        <v>1416</v>
      </c>
      <c r="J132" s="5" t="s">
        <v>1743</v>
      </c>
    </row>
    <row r="133" spans="1:10">
      <c r="A133" s="5">
        <v>132</v>
      </c>
      <c r="B133" s="5" t="s">
        <v>1156</v>
      </c>
      <c r="C133" s="5" t="s">
        <v>122</v>
      </c>
      <c r="D133" s="5" t="s">
        <v>1671</v>
      </c>
      <c r="E133" s="5" t="s">
        <v>1672</v>
      </c>
      <c r="F133" s="5" t="s">
        <v>1673</v>
      </c>
      <c r="G133" s="5" t="s">
        <v>1206</v>
      </c>
      <c r="H133" s="5" t="s">
        <v>1674</v>
      </c>
      <c r="J133" s="5" t="s">
        <v>1743</v>
      </c>
    </row>
    <row r="134" spans="1:10">
      <c r="A134" s="5">
        <v>133</v>
      </c>
      <c r="B134" s="5" t="s">
        <v>1156</v>
      </c>
      <c r="C134" s="5" t="s">
        <v>122</v>
      </c>
      <c r="D134" s="5" t="s">
        <v>1675</v>
      </c>
      <c r="E134" s="5" t="s">
        <v>1676</v>
      </c>
      <c r="F134" s="5" t="s">
        <v>1677</v>
      </c>
      <c r="G134" s="5" t="s">
        <v>1206</v>
      </c>
      <c r="H134" s="5" t="s">
        <v>1678</v>
      </c>
      <c r="J134" s="5" t="s">
        <v>1743</v>
      </c>
    </row>
    <row r="135" spans="1:10">
      <c r="A135" s="5">
        <v>134</v>
      </c>
      <c r="B135" s="5" t="s">
        <v>1156</v>
      </c>
      <c r="C135" s="5" t="s">
        <v>122</v>
      </c>
      <c r="D135" s="5" t="s">
        <v>1679</v>
      </c>
      <c r="E135" s="5" t="s">
        <v>1680</v>
      </c>
      <c r="F135" s="5" t="s">
        <v>1681</v>
      </c>
      <c r="G135" s="5" t="s">
        <v>1188</v>
      </c>
      <c r="J135" s="5" t="s">
        <v>1743</v>
      </c>
    </row>
    <row r="136" spans="1:10">
      <c r="A136" s="5">
        <v>135</v>
      </c>
      <c r="B136" s="5" t="s">
        <v>1156</v>
      </c>
      <c r="C136" s="5" t="s">
        <v>122</v>
      </c>
      <c r="D136" s="5" t="s">
        <v>1682</v>
      </c>
      <c r="E136" s="5" t="s">
        <v>1683</v>
      </c>
      <c r="F136" s="5" t="s">
        <v>1684</v>
      </c>
      <c r="G136" s="5" t="s">
        <v>1206</v>
      </c>
      <c r="H136" s="5" t="s">
        <v>1685</v>
      </c>
      <c r="J136" s="5" t="s">
        <v>1743</v>
      </c>
    </row>
    <row r="137" spans="1:10">
      <c r="A137" s="5">
        <v>136</v>
      </c>
      <c r="B137" s="5" t="s">
        <v>1156</v>
      </c>
      <c r="C137" s="5" t="s">
        <v>122</v>
      </c>
      <c r="D137" s="5" t="s">
        <v>1686</v>
      </c>
      <c r="E137" s="5" t="s">
        <v>1687</v>
      </c>
      <c r="F137" s="5" t="s">
        <v>1688</v>
      </c>
      <c r="G137" s="5" t="s">
        <v>1206</v>
      </c>
      <c r="H137" s="5" t="s">
        <v>1689</v>
      </c>
      <c r="J137" s="5" t="s">
        <v>1743</v>
      </c>
    </row>
    <row r="138" spans="1:10">
      <c r="A138" s="5">
        <v>137</v>
      </c>
      <c r="B138" s="5" t="s">
        <v>1156</v>
      </c>
      <c r="C138" s="5" t="s">
        <v>122</v>
      </c>
      <c r="D138" s="5" t="s">
        <v>1690</v>
      </c>
      <c r="E138" s="5" t="s">
        <v>1691</v>
      </c>
      <c r="F138" s="5" t="s">
        <v>1552</v>
      </c>
      <c r="G138" s="5" t="s">
        <v>1206</v>
      </c>
      <c r="H138" s="5" t="s">
        <v>1692</v>
      </c>
      <c r="J138" s="5" t="s">
        <v>1743</v>
      </c>
    </row>
    <row r="139" spans="1:10">
      <c r="A139" s="5">
        <v>138</v>
      </c>
      <c r="B139" s="5" t="s">
        <v>1156</v>
      </c>
      <c r="C139" s="5" t="s">
        <v>122</v>
      </c>
      <c r="D139" s="5" t="s">
        <v>1693</v>
      </c>
      <c r="E139" s="5" t="s">
        <v>1694</v>
      </c>
      <c r="F139" s="5" t="s">
        <v>1695</v>
      </c>
      <c r="G139" s="5" t="s">
        <v>1206</v>
      </c>
      <c r="H139" s="5" t="s">
        <v>1696</v>
      </c>
      <c r="J139" s="5" t="s">
        <v>1743</v>
      </c>
    </row>
    <row r="140" spans="1:10">
      <c r="A140" s="5">
        <v>139</v>
      </c>
      <c r="B140" s="5" t="s">
        <v>1156</v>
      </c>
      <c r="C140" s="5" t="s">
        <v>122</v>
      </c>
      <c r="D140" s="5" t="s">
        <v>1697</v>
      </c>
      <c r="E140" s="5" t="s">
        <v>1698</v>
      </c>
      <c r="F140" s="5" t="s">
        <v>1699</v>
      </c>
      <c r="G140" s="5" t="s">
        <v>1250</v>
      </c>
      <c r="H140" s="5" t="s">
        <v>1700</v>
      </c>
      <c r="J140" s="5" t="s">
        <v>1743</v>
      </c>
    </row>
    <row r="141" spans="1:10">
      <c r="A141" s="5">
        <v>140</v>
      </c>
      <c r="B141" s="5" t="s">
        <v>1156</v>
      </c>
      <c r="C141" s="5" t="s">
        <v>122</v>
      </c>
      <c r="D141" s="5" t="s">
        <v>1701</v>
      </c>
      <c r="E141" s="5" t="s">
        <v>1702</v>
      </c>
      <c r="F141" s="5" t="s">
        <v>1703</v>
      </c>
      <c r="G141" s="5" t="s">
        <v>1704</v>
      </c>
      <c r="H141" s="5" t="s">
        <v>1705</v>
      </c>
      <c r="J141" s="5" t="s">
        <v>1743</v>
      </c>
    </row>
    <row r="142" spans="1:10">
      <c r="A142" s="5">
        <v>141</v>
      </c>
      <c r="B142" s="5" t="s">
        <v>1156</v>
      </c>
      <c r="C142" s="5" t="s">
        <v>122</v>
      </c>
      <c r="D142" s="5" t="s">
        <v>1706</v>
      </c>
      <c r="E142" s="5" t="s">
        <v>1707</v>
      </c>
      <c r="F142" s="5" t="s">
        <v>1708</v>
      </c>
      <c r="G142" s="5" t="s">
        <v>1206</v>
      </c>
      <c r="J142" s="5" t="s">
        <v>1743</v>
      </c>
    </row>
    <row r="143" spans="1:10">
      <c r="A143" s="5">
        <v>142</v>
      </c>
      <c r="B143" s="5" t="s">
        <v>1156</v>
      </c>
      <c r="C143" s="5" t="s">
        <v>122</v>
      </c>
      <c r="D143" s="5" t="s">
        <v>1709</v>
      </c>
      <c r="E143" s="5" t="s">
        <v>1710</v>
      </c>
      <c r="F143" s="5" t="s">
        <v>1711</v>
      </c>
      <c r="G143" s="5" t="s">
        <v>1344</v>
      </c>
      <c r="J143" s="5" t="s">
        <v>1743</v>
      </c>
    </row>
    <row r="144" spans="1:10">
      <c r="A144" s="5">
        <v>143</v>
      </c>
      <c r="B144" s="5" t="s">
        <v>1156</v>
      </c>
      <c r="C144" s="5" t="s">
        <v>122</v>
      </c>
      <c r="D144" s="5" t="s">
        <v>1712</v>
      </c>
      <c r="E144" s="5" t="s">
        <v>1713</v>
      </c>
      <c r="F144" s="5" t="s">
        <v>1213</v>
      </c>
      <c r="G144" s="5" t="s">
        <v>1714</v>
      </c>
      <c r="H144" s="5" t="s">
        <v>1715</v>
      </c>
      <c r="J144" s="5" t="s">
        <v>1743</v>
      </c>
    </row>
    <row r="145" spans="1:10">
      <c r="A145" s="5">
        <v>144</v>
      </c>
      <c r="B145" s="5" t="s">
        <v>1156</v>
      </c>
      <c r="C145" s="5" t="s">
        <v>122</v>
      </c>
      <c r="D145" s="5" t="s">
        <v>1716</v>
      </c>
      <c r="E145" s="5" t="s">
        <v>1713</v>
      </c>
      <c r="F145" s="5" t="s">
        <v>1213</v>
      </c>
      <c r="G145" s="5" t="s">
        <v>1717</v>
      </c>
      <c r="J145" s="5" t="s">
        <v>1743</v>
      </c>
    </row>
    <row r="146" spans="1:10">
      <c r="A146" s="5">
        <v>145</v>
      </c>
      <c r="B146" s="5" t="s">
        <v>1156</v>
      </c>
      <c r="C146" s="5" t="s">
        <v>122</v>
      </c>
      <c r="D146" s="5" t="s">
        <v>1718</v>
      </c>
      <c r="E146" s="5" t="s">
        <v>1719</v>
      </c>
      <c r="F146" s="5" t="s">
        <v>1720</v>
      </c>
      <c r="G146" s="5" t="s">
        <v>1721</v>
      </c>
      <c r="J146" s="5" t="s">
        <v>1743</v>
      </c>
    </row>
    <row r="147" spans="1:10">
      <c r="A147" s="5">
        <v>146</v>
      </c>
      <c r="B147" s="5" t="s">
        <v>1156</v>
      </c>
      <c r="C147" s="5" t="s">
        <v>122</v>
      </c>
      <c r="D147" s="5" t="s">
        <v>1722</v>
      </c>
      <c r="E147" s="5" t="s">
        <v>1723</v>
      </c>
      <c r="F147" s="5" t="s">
        <v>1724</v>
      </c>
      <c r="G147" s="5" t="s">
        <v>1725</v>
      </c>
      <c r="J147" s="5" t="s">
        <v>1743</v>
      </c>
    </row>
    <row r="148" spans="1:10">
      <c r="A148" s="5">
        <v>147</v>
      </c>
      <c r="B148" s="5" t="s">
        <v>1156</v>
      </c>
      <c r="C148" s="5" t="s">
        <v>122</v>
      </c>
      <c r="D148" s="5" t="s">
        <v>1726</v>
      </c>
      <c r="E148" s="5" t="s">
        <v>1727</v>
      </c>
      <c r="F148" s="5" t="s">
        <v>1728</v>
      </c>
      <c r="G148" s="5" t="s">
        <v>1170</v>
      </c>
      <c r="J148" s="5" t="s">
        <v>1743</v>
      </c>
    </row>
    <row r="149" spans="1:10">
      <c r="A149" s="5">
        <v>148</v>
      </c>
      <c r="B149" s="5" t="s">
        <v>1156</v>
      </c>
      <c r="C149" s="5" t="s">
        <v>122</v>
      </c>
      <c r="D149" s="5" t="s">
        <v>1729</v>
      </c>
      <c r="E149" s="5" t="s">
        <v>1730</v>
      </c>
      <c r="F149" s="5" t="s">
        <v>1731</v>
      </c>
      <c r="G149" s="5" t="s">
        <v>1407</v>
      </c>
      <c r="H149" s="5" t="s">
        <v>1732</v>
      </c>
      <c r="J149" s="5" t="s">
        <v>1743</v>
      </c>
    </row>
    <row r="150" spans="1:10">
      <c r="A150" s="5">
        <v>149</v>
      </c>
      <c r="B150" s="5" t="s">
        <v>1156</v>
      </c>
      <c r="C150" s="5" t="s">
        <v>122</v>
      </c>
      <c r="D150" s="5" t="s">
        <v>1733</v>
      </c>
      <c r="E150" s="5" t="s">
        <v>1734</v>
      </c>
      <c r="F150" s="5" t="s">
        <v>1735</v>
      </c>
      <c r="G150" s="5" t="s">
        <v>1250</v>
      </c>
      <c r="J150" s="5" t="s">
        <v>1743</v>
      </c>
    </row>
    <row r="151" spans="1:10">
      <c r="A151" s="5">
        <v>150</v>
      </c>
      <c r="B151" s="5" t="s">
        <v>1156</v>
      </c>
      <c r="C151" s="5" t="s">
        <v>122</v>
      </c>
      <c r="D151" s="5" t="s">
        <v>1736</v>
      </c>
      <c r="E151" s="5" t="s">
        <v>1737</v>
      </c>
      <c r="F151" s="5" t="s">
        <v>1738</v>
      </c>
      <c r="G151" s="5" t="s">
        <v>1739</v>
      </c>
      <c r="J151" s="5" t="s">
        <v>1743</v>
      </c>
    </row>
    <row r="152" spans="1:10">
      <c r="A152" s="5">
        <v>151</v>
      </c>
      <c r="B152" s="5" t="s">
        <v>1156</v>
      </c>
      <c r="C152" s="5" t="s">
        <v>122</v>
      </c>
      <c r="D152" s="5" t="s">
        <v>1740</v>
      </c>
      <c r="E152" s="5" t="s">
        <v>1741</v>
      </c>
      <c r="F152" s="5" t="s">
        <v>1742</v>
      </c>
      <c r="G152" s="5" t="s">
        <v>1344</v>
      </c>
      <c r="J152" s="5" t="s">
        <v>1743</v>
      </c>
    </row>
  </sheetData>
  <sheetProtection formatColumns="0" formatRows="0"/>
  <phoneticPr fontId="9"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lassifierValidate">
    <tabColor indexed="47"/>
  </sheetPr>
  <dimension ref="A1"/>
  <sheetViews>
    <sheetView showGridLines="0" zoomScaleNormal="100" workbookViewId="0"/>
  </sheetViews>
  <sheetFormatPr defaultColWidth="9.140625" defaultRowHeight="11.25"/>
  <cols>
    <col min="1" max="16384" width="9.140625" style="3"/>
  </cols>
  <sheetData/>
  <phoneticPr fontId="9"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Prov">
    <tabColor indexed="47"/>
  </sheetPr>
  <dimension ref="A1"/>
  <sheetViews>
    <sheetView showGridLines="0" zoomScaleNormal="100" workbookViewId="0"/>
  </sheetViews>
  <sheetFormatPr defaultColWidth="9.140625" defaultRowHeight="12.75"/>
  <cols>
    <col min="1" max="16384" width="9.140625" style="51"/>
  </cols>
  <sheetData/>
  <sheetProtection formatColumns="0" formatRows="0"/>
  <phoneticPr fontId="9"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Hyp">
    <tabColor indexed="47"/>
  </sheetPr>
  <dimension ref="A1"/>
  <sheetViews>
    <sheetView showGridLines="0" zoomScaleNormal="100" workbookViewId="0"/>
  </sheetViews>
  <sheetFormatPr defaultColWidth="9.140625" defaultRowHeight="11.25"/>
  <cols>
    <col min="1" max="16384" width="9.140625" style="3"/>
  </cols>
  <sheetData/>
  <sheetProtection formatColumns="0" formatRows="0"/>
  <phoneticPr fontId="10"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ServiceModule">
    <tabColor indexed="47"/>
  </sheetPr>
  <dimension ref="A1"/>
  <sheetViews>
    <sheetView showGridLines="0" zoomScaleNormal="100" workbookViewId="0"/>
  </sheetViews>
  <sheetFormatPr defaultColWidth="9.140625" defaultRowHeight="11.25"/>
  <cols>
    <col min="1" max="16384" width="9.140625" style="3"/>
  </cols>
  <sheetData/>
  <sheetProtection formatColumns="0" formatRows="0"/>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9"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2">
    <tabColor indexed="47"/>
  </sheetPr>
  <dimension ref="A1"/>
  <sheetViews>
    <sheetView showGridLines="0" zoomScaleNormal="100" workbookViewId="0"/>
  </sheetViews>
  <sheetFormatPr defaultRowHeight="11.25"/>
  <sheetData>
    <row r="1" spans="1:1">
      <c r="A1" s="3"/>
    </row>
  </sheetData>
  <phoneticPr fontId="9"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3">
    <tabColor indexed="47"/>
  </sheetPr>
  <dimension ref="A1"/>
  <sheetViews>
    <sheetView showGridLines="0" zoomScaleNormal="100" workbookViewId="0"/>
  </sheetViews>
  <sheetFormatPr defaultColWidth="9.140625" defaultRowHeight="11.25"/>
  <cols>
    <col min="1" max="16384" width="9.140625" style="121"/>
  </cols>
  <sheetData>
    <row r="1" spans="1:1">
      <c r="A1" s="183"/>
    </row>
  </sheetData>
  <phoneticPr fontId="9"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MO">
    <tabColor indexed="47"/>
  </sheetPr>
  <dimension ref="A1:D186"/>
  <sheetViews>
    <sheetView showGridLines="0" zoomScaleNormal="100" workbookViewId="0"/>
  </sheetViews>
  <sheetFormatPr defaultRowHeight="11.25"/>
  <cols>
    <col min="1" max="1" width="9.140625" style="1071"/>
  </cols>
  <sheetData>
    <row r="1" spans="1:4">
      <c r="A1" s="1071" t="s">
        <v>1132</v>
      </c>
      <c r="B1" t="s">
        <v>491</v>
      </c>
      <c r="C1" t="s">
        <v>492</v>
      </c>
      <c r="D1" t="s">
        <v>1131</v>
      </c>
    </row>
    <row r="2" spans="1:4">
      <c r="A2" s="1071">
        <v>1</v>
      </c>
      <c r="B2" t="s">
        <v>763</v>
      </c>
      <c r="C2" t="s">
        <v>763</v>
      </c>
      <c r="D2" t="s">
        <v>764</v>
      </c>
    </row>
    <row r="3" spans="1:4">
      <c r="A3" s="1071">
        <v>2</v>
      </c>
      <c r="B3" t="s">
        <v>763</v>
      </c>
      <c r="C3" t="s">
        <v>765</v>
      </c>
      <c r="D3" t="s">
        <v>766</v>
      </c>
    </row>
    <row r="4" spans="1:4">
      <c r="A4" s="1071">
        <v>3</v>
      </c>
      <c r="B4" t="s">
        <v>763</v>
      </c>
      <c r="C4" t="s">
        <v>767</v>
      </c>
      <c r="D4" t="s">
        <v>768</v>
      </c>
    </row>
    <row r="5" spans="1:4">
      <c r="A5" s="1071">
        <v>4</v>
      </c>
      <c r="B5" t="s">
        <v>763</v>
      </c>
      <c r="C5" t="s">
        <v>769</v>
      </c>
      <c r="D5" t="s">
        <v>770</v>
      </c>
    </row>
    <row r="6" spans="1:4">
      <c r="A6" s="1071">
        <v>5</v>
      </c>
      <c r="B6" t="s">
        <v>763</v>
      </c>
      <c r="C6" t="s">
        <v>771</v>
      </c>
      <c r="D6" t="s">
        <v>772</v>
      </c>
    </row>
    <row r="7" spans="1:4">
      <c r="A7" s="1071">
        <v>6</v>
      </c>
      <c r="B7" t="s">
        <v>763</v>
      </c>
      <c r="C7" t="s">
        <v>773</v>
      </c>
      <c r="D7" t="s">
        <v>774</v>
      </c>
    </row>
    <row r="8" spans="1:4">
      <c r="A8" s="1071">
        <v>7</v>
      </c>
      <c r="B8" t="s">
        <v>775</v>
      </c>
      <c r="C8" t="s">
        <v>777</v>
      </c>
      <c r="D8" t="s">
        <v>778</v>
      </c>
    </row>
    <row r="9" spans="1:4">
      <c r="A9" s="1071">
        <v>8</v>
      </c>
      <c r="B9" t="s">
        <v>775</v>
      </c>
      <c r="C9" t="s">
        <v>775</v>
      </c>
      <c r="D9" t="s">
        <v>776</v>
      </c>
    </row>
    <row r="10" spans="1:4">
      <c r="A10" s="1071">
        <v>9</v>
      </c>
      <c r="B10" t="s">
        <v>775</v>
      </c>
      <c r="C10" t="s">
        <v>779</v>
      </c>
      <c r="D10" t="s">
        <v>780</v>
      </c>
    </row>
    <row r="11" spans="1:4">
      <c r="A11" s="1071">
        <v>10</v>
      </c>
      <c r="B11" t="s">
        <v>775</v>
      </c>
      <c r="C11" t="s">
        <v>781</v>
      </c>
      <c r="D11" t="s">
        <v>782</v>
      </c>
    </row>
    <row r="12" spans="1:4">
      <c r="A12" s="1071">
        <v>11</v>
      </c>
      <c r="B12" t="s">
        <v>783</v>
      </c>
      <c r="C12" t="s">
        <v>785</v>
      </c>
      <c r="D12" t="s">
        <v>786</v>
      </c>
    </row>
    <row r="13" spans="1:4">
      <c r="A13" s="1071">
        <v>12</v>
      </c>
      <c r="B13" t="s">
        <v>783</v>
      </c>
      <c r="C13" t="s">
        <v>787</v>
      </c>
      <c r="D13" t="s">
        <v>788</v>
      </c>
    </row>
    <row r="14" spans="1:4">
      <c r="A14" s="1071">
        <v>13</v>
      </c>
      <c r="B14" t="s">
        <v>783</v>
      </c>
      <c r="C14" t="s">
        <v>783</v>
      </c>
      <c r="D14" t="s">
        <v>784</v>
      </c>
    </row>
    <row r="15" spans="1:4">
      <c r="A15" s="1071">
        <v>14</v>
      </c>
      <c r="B15" t="s">
        <v>783</v>
      </c>
      <c r="C15" t="s">
        <v>789</v>
      </c>
      <c r="D15" t="s">
        <v>790</v>
      </c>
    </row>
    <row r="16" spans="1:4">
      <c r="A16" s="1071">
        <v>15</v>
      </c>
      <c r="B16" t="s">
        <v>783</v>
      </c>
      <c r="C16" t="s">
        <v>791</v>
      </c>
      <c r="D16" t="s">
        <v>792</v>
      </c>
    </row>
    <row r="17" spans="1:4">
      <c r="A17" s="1071">
        <v>16</v>
      </c>
      <c r="B17" t="s">
        <v>783</v>
      </c>
      <c r="C17" t="s">
        <v>793</v>
      </c>
      <c r="D17" t="s">
        <v>794</v>
      </c>
    </row>
    <row r="18" spans="1:4">
      <c r="A18" s="1071">
        <v>17</v>
      </c>
      <c r="B18" t="s">
        <v>783</v>
      </c>
      <c r="C18" t="s">
        <v>795</v>
      </c>
      <c r="D18" t="s">
        <v>796</v>
      </c>
    </row>
    <row r="19" spans="1:4">
      <c r="A19" s="1071">
        <v>18</v>
      </c>
      <c r="B19" t="s">
        <v>797</v>
      </c>
      <c r="C19" t="s">
        <v>799</v>
      </c>
      <c r="D19" t="s">
        <v>800</v>
      </c>
    </row>
    <row r="20" spans="1:4">
      <c r="A20" s="1071">
        <v>19</v>
      </c>
      <c r="B20" t="s">
        <v>797</v>
      </c>
      <c r="C20" t="s">
        <v>797</v>
      </c>
      <c r="D20" t="s">
        <v>798</v>
      </c>
    </row>
    <row r="21" spans="1:4">
      <c r="A21" s="1071">
        <v>20</v>
      </c>
      <c r="B21" t="s">
        <v>797</v>
      </c>
      <c r="C21" t="s">
        <v>801</v>
      </c>
      <c r="D21" t="s">
        <v>802</v>
      </c>
    </row>
    <row r="22" spans="1:4">
      <c r="A22" s="1071">
        <v>21</v>
      </c>
      <c r="B22" t="s">
        <v>797</v>
      </c>
      <c r="C22" t="s">
        <v>803</v>
      </c>
      <c r="D22" t="s">
        <v>804</v>
      </c>
    </row>
    <row r="23" spans="1:4">
      <c r="A23" s="1071">
        <v>22</v>
      </c>
      <c r="B23" t="s">
        <v>797</v>
      </c>
      <c r="C23" t="s">
        <v>805</v>
      </c>
      <c r="D23" t="s">
        <v>806</v>
      </c>
    </row>
    <row r="24" spans="1:4">
      <c r="A24" s="1071">
        <v>23</v>
      </c>
      <c r="B24" t="s">
        <v>797</v>
      </c>
      <c r="C24" t="s">
        <v>807</v>
      </c>
      <c r="D24" t="s">
        <v>808</v>
      </c>
    </row>
    <row r="25" spans="1:4">
      <c r="A25" s="1071">
        <v>24</v>
      </c>
      <c r="B25" t="s">
        <v>809</v>
      </c>
      <c r="C25" t="s">
        <v>811</v>
      </c>
      <c r="D25" t="s">
        <v>812</v>
      </c>
    </row>
    <row r="26" spans="1:4">
      <c r="A26" s="1071">
        <v>25</v>
      </c>
      <c r="B26" t="s">
        <v>809</v>
      </c>
      <c r="C26" t="s">
        <v>813</v>
      </c>
      <c r="D26" t="s">
        <v>814</v>
      </c>
    </row>
    <row r="27" spans="1:4">
      <c r="A27" s="1071">
        <v>26</v>
      </c>
      <c r="B27" t="s">
        <v>809</v>
      </c>
      <c r="C27" t="s">
        <v>815</v>
      </c>
      <c r="D27" t="s">
        <v>816</v>
      </c>
    </row>
    <row r="28" spans="1:4">
      <c r="A28" s="1071">
        <v>27</v>
      </c>
      <c r="B28" t="s">
        <v>809</v>
      </c>
      <c r="C28" t="s">
        <v>817</v>
      </c>
      <c r="D28" t="s">
        <v>818</v>
      </c>
    </row>
    <row r="29" spans="1:4">
      <c r="A29" s="1071">
        <v>28</v>
      </c>
      <c r="B29" t="s">
        <v>809</v>
      </c>
      <c r="C29" t="s">
        <v>809</v>
      </c>
      <c r="D29" t="s">
        <v>810</v>
      </c>
    </row>
    <row r="30" spans="1:4">
      <c r="A30" s="1071">
        <v>29</v>
      </c>
      <c r="B30" t="s">
        <v>809</v>
      </c>
      <c r="C30" t="s">
        <v>819</v>
      </c>
      <c r="D30" t="s">
        <v>820</v>
      </c>
    </row>
    <row r="31" spans="1:4">
      <c r="A31" s="1071">
        <v>30</v>
      </c>
      <c r="B31" t="s">
        <v>821</v>
      </c>
      <c r="C31" t="s">
        <v>823</v>
      </c>
      <c r="D31" t="s">
        <v>824</v>
      </c>
    </row>
    <row r="32" spans="1:4">
      <c r="A32" s="1071">
        <v>31</v>
      </c>
      <c r="B32" t="s">
        <v>821</v>
      </c>
      <c r="C32" t="s">
        <v>825</v>
      </c>
      <c r="D32" t="s">
        <v>826</v>
      </c>
    </row>
    <row r="33" spans="1:4">
      <c r="A33" s="1071">
        <v>32</v>
      </c>
      <c r="B33" t="s">
        <v>821</v>
      </c>
      <c r="C33" t="s">
        <v>827</v>
      </c>
      <c r="D33" t="s">
        <v>828</v>
      </c>
    </row>
    <row r="34" spans="1:4">
      <c r="A34" s="1071">
        <v>33</v>
      </c>
      <c r="B34" t="s">
        <v>821</v>
      </c>
      <c r="C34" t="s">
        <v>821</v>
      </c>
      <c r="D34" t="s">
        <v>822</v>
      </c>
    </row>
    <row r="35" spans="1:4">
      <c r="A35" s="1071">
        <v>34</v>
      </c>
      <c r="B35" t="s">
        <v>821</v>
      </c>
      <c r="C35" t="s">
        <v>829</v>
      </c>
      <c r="D35" t="s">
        <v>830</v>
      </c>
    </row>
    <row r="36" spans="1:4">
      <c r="A36" s="1071">
        <v>35</v>
      </c>
      <c r="B36" t="s">
        <v>821</v>
      </c>
      <c r="C36" t="s">
        <v>831</v>
      </c>
      <c r="D36" t="s">
        <v>832</v>
      </c>
    </row>
    <row r="37" spans="1:4">
      <c r="A37" s="1071">
        <v>36</v>
      </c>
      <c r="B37" t="s">
        <v>821</v>
      </c>
      <c r="C37" t="s">
        <v>833</v>
      </c>
      <c r="D37" t="s">
        <v>834</v>
      </c>
    </row>
    <row r="38" spans="1:4">
      <c r="A38" s="1071">
        <v>37</v>
      </c>
      <c r="B38" t="s">
        <v>821</v>
      </c>
      <c r="C38" t="s">
        <v>835</v>
      </c>
      <c r="D38" t="s">
        <v>836</v>
      </c>
    </row>
    <row r="39" spans="1:4">
      <c r="A39" s="1071">
        <v>38</v>
      </c>
      <c r="B39" t="s">
        <v>821</v>
      </c>
      <c r="C39" t="s">
        <v>837</v>
      </c>
      <c r="D39" t="s">
        <v>838</v>
      </c>
    </row>
    <row r="40" spans="1:4">
      <c r="A40" s="1071">
        <v>39</v>
      </c>
      <c r="B40" t="s">
        <v>839</v>
      </c>
      <c r="C40" t="s">
        <v>839</v>
      </c>
      <c r="D40" t="s">
        <v>840</v>
      </c>
    </row>
    <row r="41" spans="1:4">
      <c r="A41" s="1071">
        <v>40</v>
      </c>
      <c r="B41" t="s">
        <v>841</v>
      </c>
      <c r="C41" t="s">
        <v>843</v>
      </c>
      <c r="D41" t="s">
        <v>844</v>
      </c>
    </row>
    <row r="42" spans="1:4">
      <c r="A42" s="1071">
        <v>41</v>
      </c>
      <c r="B42" t="s">
        <v>841</v>
      </c>
      <c r="C42" t="s">
        <v>845</v>
      </c>
      <c r="D42" t="s">
        <v>846</v>
      </c>
    </row>
    <row r="43" spans="1:4">
      <c r="A43" s="1071">
        <v>42</v>
      </c>
      <c r="B43" t="s">
        <v>841</v>
      </c>
      <c r="C43" t="s">
        <v>841</v>
      </c>
      <c r="D43" t="s">
        <v>842</v>
      </c>
    </row>
    <row r="44" spans="1:4">
      <c r="A44" s="1071">
        <v>43</v>
      </c>
      <c r="B44" t="s">
        <v>841</v>
      </c>
      <c r="C44" t="s">
        <v>847</v>
      </c>
      <c r="D44" t="s">
        <v>848</v>
      </c>
    </row>
    <row r="45" spans="1:4">
      <c r="A45" s="1071">
        <v>44</v>
      </c>
      <c r="B45" t="s">
        <v>841</v>
      </c>
      <c r="C45" t="s">
        <v>849</v>
      </c>
      <c r="D45" t="s">
        <v>850</v>
      </c>
    </row>
    <row r="46" spans="1:4">
      <c r="A46" s="1071">
        <v>45</v>
      </c>
      <c r="B46" t="s">
        <v>841</v>
      </c>
      <c r="C46" t="s">
        <v>851</v>
      </c>
      <c r="D46" t="s">
        <v>852</v>
      </c>
    </row>
    <row r="47" spans="1:4">
      <c r="A47" s="1071">
        <v>46</v>
      </c>
      <c r="B47" t="s">
        <v>853</v>
      </c>
      <c r="C47" t="s">
        <v>855</v>
      </c>
      <c r="D47" t="s">
        <v>856</v>
      </c>
    </row>
    <row r="48" spans="1:4">
      <c r="A48" s="1071">
        <v>47</v>
      </c>
      <c r="B48" t="s">
        <v>853</v>
      </c>
      <c r="C48" t="s">
        <v>857</v>
      </c>
      <c r="D48" t="s">
        <v>858</v>
      </c>
    </row>
    <row r="49" spans="1:4">
      <c r="A49" s="1071">
        <v>48</v>
      </c>
      <c r="B49" t="s">
        <v>853</v>
      </c>
      <c r="C49" t="s">
        <v>859</v>
      </c>
      <c r="D49" t="s">
        <v>860</v>
      </c>
    </row>
    <row r="50" spans="1:4">
      <c r="A50" s="1071">
        <v>49</v>
      </c>
      <c r="B50" t="s">
        <v>853</v>
      </c>
      <c r="C50" t="s">
        <v>853</v>
      </c>
      <c r="D50" t="s">
        <v>854</v>
      </c>
    </row>
    <row r="51" spans="1:4">
      <c r="A51" s="1071">
        <v>50</v>
      </c>
      <c r="B51" t="s">
        <v>853</v>
      </c>
      <c r="C51" t="s">
        <v>861</v>
      </c>
      <c r="D51" t="s">
        <v>862</v>
      </c>
    </row>
    <row r="52" spans="1:4">
      <c r="A52" s="1071">
        <v>51</v>
      </c>
      <c r="B52" t="s">
        <v>853</v>
      </c>
      <c r="C52" t="s">
        <v>863</v>
      </c>
      <c r="D52" t="s">
        <v>864</v>
      </c>
    </row>
    <row r="53" spans="1:4">
      <c r="A53" s="1071">
        <v>52</v>
      </c>
      <c r="B53" t="s">
        <v>853</v>
      </c>
      <c r="C53" t="s">
        <v>865</v>
      </c>
      <c r="D53" t="s">
        <v>866</v>
      </c>
    </row>
    <row r="54" spans="1:4">
      <c r="A54" s="1071">
        <v>53</v>
      </c>
      <c r="B54" t="s">
        <v>853</v>
      </c>
      <c r="C54" t="s">
        <v>867</v>
      </c>
      <c r="D54" t="s">
        <v>868</v>
      </c>
    </row>
    <row r="55" spans="1:4">
      <c r="A55" s="1071">
        <v>54</v>
      </c>
      <c r="B55" t="s">
        <v>853</v>
      </c>
      <c r="C55" t="s">
        <v>869</v>
      </c>
      <c r="D55" t="s">
        <v>870</v>
      </c>
    </row>
    <row r="56" spans="1:4">
      <c r="A56" s="1071">
        <v>55</v>
      </c>
      <c r="B56" t="s">
        <v>853</v>
      </c>
      <c r="C56" t="s">
        <v>871</v>
      </c>
      <c r="D56" t="s">
        <v>872</v>
      </c>
    </row>
    <row r="57" spans="1:4">
      <c r="A57" s="1071">
        <v>56</v>
      </c>
      <c r="B57" t="s">
        <v>853</v>
      </c>
      <c r="C57" t="s">
        <v>873</v>
      </c>
      <c r="D57" t="s">
        <v>874</v>
      </c>
    </row>
    <row r="58" spans="1:4">
      <c r="A58" s="1071">
        <v>57</v>
      </c>
      <c r="B58" t="s">
        <v>853</v>
      </c>
      <c r="C58" t="s">
        <v>875</v>
      </c>
      <c r="D58" t="s">
        <v>876</v>
      </c>
    </row>
    <row r="59" spans="1:4">
      <c r="A59" s="1071">
        <v>58</v>
      </c>
      <c r="B59" t="s">
        <v>853</v>
      </c>
      <c r="C59" t="s">
        <v>877</v>
      </c>
      <c r="D59" t="s">
        <v>878</v>
      </c>
    </row>
    <row r="60" spans="1:4">
      <c r="A60" s="1071">
        <v>59</v>
      </c>
      <c r="B60" t="s">
        <v>853</v>
      </c>
      <c r="C60" t="s">
        <v>879</v>
      </c>
      <c r="D60" t="s">
        <v>880</v>
      </c>
    </row>
    <row r="61" spans="1:4">
      <c r="A61" s="1071">
        <v>60</v>
      </c>
      <c r="B61" t="s">
        <v>881</v>
      </c>
      <c r="C61" t="s">
        <v>883</v>
      </c>
      <c r="D61" t="s">
        <v>884</v>
      </c>
    </row>
    <row r="62" spans="1:4">
      <c r="A62" s="1071">
        <v>61</v>
      </c>
      <c r="B62" t="s">
        <v>881</v>
      </c>
      <c r="C62" t="s">
        <v>885</v>
      </c>
      <c r="D62" t="s">
        <v>886</v>
      </c>
    </row>
    <row r="63" spans="1:4">
      <c r="A63" s="1071">
        <v>62</v>
      </c>
      <c r="B63" t="s">
        <v>881</v>
      </c>
      <c r="C63" t="s">
        <v>887</v>
      </c>
      <c r="D63" t="s">
        <v>888</v>
      </c>
    </row>
    <row r="64" spans="1:4">
      <c r="A64" s="1071">
        <v>63</v>
      </c>
      <c r="B64" t="s">
        <v>881</v>
      </c>
      <c r="C64" t="s">
        <v>881</v>
      </c>
      <c r="D64" t="s">
        <v>882</v>
      </c>
    </row>
    <row r="65" spans="1:4">
      <c r="A65" s="1071">
        <v>64</v>
      </c>
      <c r="B65" t="s">
        <v>881</v>
      </c>
      <c r="C65" t="s">
        <v>889</v>
      </c>
      <c r="D65" t="s">
        <v>890</v>
      </c>
    </row>
    <row r="66" spans="1:4">
      <c r="A66" s="1071">
        <v>65</v>
      </c>
      <c r="B66" t="s">
        <v>881</v>
      </c>
      <c r="C66" t="s">
        <v>891</v>
      </c>
      <c r="D66" t="s">
        <v>892</v>
      </c>
    </row>
    <row r="67" spans="1:4">
      <c r="A67" s="1071">
        <v>66</v>
      </c>
      <c r="B67" t="s">
        <v>881</v>
      </c>
      <c r="C67" t="s">
        <v>893</v>
      </c>
      <c r="D67" t="s">
        <v>894</v>
      </c>
    </row>
    <row r="68" spans="1:4">
      <c r="A68" s="1071">
        <v>67</v>
      </c>
      <c r="B68" t="s">
        <v>881</v>
      </c>
      <c r="C68" t="s">
        <v>895</v>
      </c>
      <c r="D68" t="s">
        <v>896</v>
      </c>
    </row>
    <row r="69" spans="1:4">
      <c r="A69" s="1071">
        <v>68</v>
      </c>
      <c r="B69" t="s">
        <v>881</v>
      </c>
      <c r="C69" t="s">
        <v>897</v>
      </c>
      <c r="D69" t="s">
        <v>898</v>
      </c>
    </row>
    <row r="70" spans="1:4">
      <c r="A70" s="1071">
        <v>69</v>
      </c>
      <c r="B70" t="s">
        <v>881</v>
      </c>
      <c r="C70" t="s">
        <v>899</v>
      </c>
      <c r="D70" t="s">
        <v>900</v>
      </c>
    </row>
    <row r="71" spans="1:4">
      <c r="A71" s="1071">
        <v>70</v>
      </c>
      <c r="B71" t="s">
        <v>901</v>
      </c>
      <c r="C71" t="s">
        <v>903</v>
      </c>
      <c r="D71" t="s">
        <v>904</v>
      </c>
    </row>
    <row r="72" spans="1:4">
      <c r="A72" s="1071">
        <v>71</v>
      </c>
      <c r="B72" t="s">
        <v>901</v>
      </c>
      <c r="C72" t="s">
        <v>901</v>
      </c>
      <c r="D72" t="s">
        <v>902</v>
      </c>
    </row>
    <row r="73" spans="1:4">
      <c r="A73" s="1071">
        <v>72</v>
      </c>
      <c r="B73" t="s">
        <v>901</v>
      </c>
      <c r="C73" t="s">
        <v>905</v>
      </c>
      <c r="D73" t="s">
        <v>906</v>
      </c>
    </row>
    <row r="74" spans="1:4">
      <c r="A74" s="1071">
        <v>73</v>
      </c>
      <c r="B74" t="s">
        <v>901</v>
      </c>
      <c r="C74" t="s">
        <v>907</v>
      </c>
      <c r="D74" t="s">
        <v>908</v>
      </c>
    </row>
    <row r="75" spans="1:4">
      <c r="A75" s="1071">
        <v>74</v>
      </c>
      <c r="B75" t="s">
        <v>901</v>
      </c>
      <c r="C75" t="s">
        <v>909</v>
      </c>
      <c r="D75" t="s">
        <v>910</v>
      </c>
    </row>
    <row r="76" spans="1:4">
      <c r="A76" s="1071">
        <v>75</v>
      </c>
      <c r="B76" t="s">
        <v>901</v>
      </c>
      <c r="C76" t="s">
        <v>911</v>
      </c>
      <c r="D76" t="s">
        <v>912</v>
      </c>
    </row>
    <row r="77" spans="1:4">
      <c r="A77" s="1071">
        <v>76</v>
      </c>
      <c r="B77" t="s">
        <v>901</v>
      </c>
      <c r="C77" t="s">
        <v>913</v>
      </c>
      <c r="D77" t="s">
        <v>914</v>
      </c>
    </row>
    <row r="78" spans="1:4">
      <c r="A78" s="1071">
        <v>77</v>
      </c>
      <c r="B78" t="s">
        <v>901</v>
      </c>
      <c r="C78" t="s">
        <v>915</v>
      </c>
      <c r="D78" t="s">
        <v>916</v>
      </c>
    </row>
    <row r="79" spans="1:4">
      <c r="A79" s="1071">
        <v>78</v>
      </c>
      <c r="B79" t="s">
        <v>901</v>
      </c>
      <c r="C79" t="s">
        <v>917</v>
      </c>
      <c r="D79" t="s">
        <v>918</v>
      </c>
    </row>
    <row r="80" spans="1:4">
      <c r="A80" s="1071">
        <v>79</v>
      </c>
      <c r="B80" t="s">
        <v>919</v>
      </c>
      <c r="C80" t="s">
        <v>921</v>
      </c>
      <c r="D80" t="s">
        <v>922</v>
      </c>
    </row>
    <row r="81" spans="1:4">
      <c r="A81" s="1071">
        <v>80</v>
      </c>
      <c r="B81" t="s">
        <v>919</v>
      </c>
      <c r="C81" t="s">
        <v>923</v>
      </c>
      <c r="D81" t="s">
        <v>924</v>
      </c>
    </row>
    <row r="82" spans="1:4">
      <c r="A82" s="1071">
        <v>81</v>
      </c>
      <c r="B82" t="s">
        <v>919</v>
      </c>
      <c r="C82" t="s">
        <v>919</v>
      </c>
      <c r="D82" t="s">
        <v>920</v>
      </c>
    </row>
    <row r="83" spans="1:4">
      <c r="A83" s="1071">
        <v>82</v>
      </c>
      <c r="B83" t="s">
        <v>919</v>
      </c>
      <c r="C83" t="s">
        <v>925</v>
      </c>
      <c r="D83" t="s">
        <v>926</v>
      </c>
    </row>
    <row r="84" spans="1:4">
      <c r="A84" s="1071">
        <v>83</v>
      </c>
      <c r="B84" t="s">
        <v>919</v>
      </c>
      <c r="C84" t="s">
        <v>927</v>
      </c>
      <c r="D84" t="s">
        <v>928</v>
      </c>
    </row>
    <row r="85" spans="1:4">
      <c r="A85" s="1071">
        <v>84</v>
      </c>
      <c r="B85" t="s">
        <v>919</v>
      </c>
      <c r="C85" t="s">
        <v>929</v>
      </c>
      <c r="D85" t="s">
        <v>930</v>
      </c>
    </row>
    <row r="86" spans="1:4">
      <c r="A86" s="1071">
        <v>85</v>
      </c>
      <c r="B86" t="s">
        <v>931</v>
      </c>
      <c r="C86" t="s">
        <v>931</v>
      </c>
      <c r="D86" t="s">
        <v>932</v>
      </c>
    </row>
    <row r="87" spans="1:4">
      <c r="A87" s="1071">
        <v>86</v>
      </c>
      <c r="B87" t="s">
        <v>933</v>
      </c>
      <c r="C87" t="s">
        <v>935</v>
      </c>
      <c r="D87" t="s">
        <v>936</v>
      </c>
    </row>
    <row r="88" spans="1:4">
      <c r="A88" s="1071">
        <v>87</v>
      </c>
      <c r="B88" t="s">
        <v>933</v>
      </c>
      <c r="C88" t="s">
        <v>933</v>
      </c>
      <c r="D88" t="s">
        <v>934</v>
      </c>
    </row>
    <row r="89" spans="1:4">
      <c r="A89" s="1071">
        <v>88</v>
      </c>
      <c r="B89" t="s">
        <v>933</v>
      </c>
      <c r="C89" t="s">
        <v>867</v>
      </c>
      <c r="D89" t="s">
        <v>937</v>
      </c>
    </row>
    <row r="90" spans="1:4">
      <c r="A90" s="1071">
        <v>89</v>
      </c>
      <c r="B90" t="s">
        <v>933</v>
      </c>
      <c r="C90" t="s">
        <v>938</v>
      </c>
      <c r="D90" t="s">
        <v>939</v>
      </c>
    </row>
    <row r="91" spans="1:4">
      <c r="A91" s="1071">
        <v>90</v>
      </c>
      <c r="B91" t="s">
        <v>933</v>
      </c>
      <c r="C91" t="s">
        <v>940</v>
      </c>
      <c r="D91" t="s">
        <v>941</v>
      </c>
    </row>
    <row r="92" spans="1:4">
      <c r="A92" s="1071">
        <v>91</v>
      </c>
      <c r="B92" t="s">
        <v>942</v>
      </c>
      <c r="C92" t="s">
        <v>944</v>
      </c>
      <c r="D92" t="s">
        <v>945</v>
      </c>
    </row>
    <row r="93" spans="1:4">
      <c r="A93" s="1071">
        <v>92</v>
      </c>
      <c r="B93" t="s">
        <v>942</v>
      </c>
      <c r="C93" t="s">
        <v>946</v>
      </c>
      <c r="D93" t="s">
        <v>947</v>
      </c>
    </row>
    <row r="94" spans="1:4">
      <c r="A94" s="1071">
        <v>93</v>
      </c>
      <c r="B94" t="s">
        <v>942</v>
      </c>
      <c r="C94" t="s">
        <v>948</v>
      </c>
      <c r="D94" t="s">
        <v>949</v>
      </c>
    </row>
    <row r="95" spans="1:4">
      <c r="A95" s="1071">
        <v>94</v>
      </c>
      <c r="B95" t="s">
        <v>942</v>
      </c>
      <c r="C95" t="s">
        <v>950</v>
      </c>
      <c r="D95" t="s">
        <v>951</v>
      </c>
    </row>
    <row r="96" spans="1:4">
      <c r="A96" s="1071">
        <v>95</v>
      </c>
      <c r="B96" t="s">
        <v>942</v>
      </c>
      <c r="C96" t="s">
        <v>952</v>
      </c>
      <c r="D96" t="s">
        <v>953</v>
      </c>
    </row>
    <row r="97" spans="1:4">
      <c r="A97" s="1071">
        <v>96</v>
      </c>
      <c r="B97" t="s">
        <v>942</v>
      </c>
      <c r="C97" t="s">
        <v>942</v>
      </c>
      <c r="D97" t="s">
        <v>943</v>
      </c>
    </row>
    <row r="98" spans="1:4">
      <c r="A98" s="1071">
        <v>97</v>
      </c>
      <c r="B98" t="s">
        <v>942</v>
      </c>
      <c r="C98" t="s">
        <v>954</v>
      </c>
      <c r="D98" t="s">
        <v>955</v>
      </c>
    </row>
    <row r="99" spans="1:4">
      <c r="A99" s="1071">
        <v>98</v>
      </c>
      <c r="B99" t="s">
        <v>942</v>
      </c>
      <c r="C99" t="s">
        <v>956</v>
      </c>
      <c r="D99" t="s">
        <v>957</v>
      </c>
    </row>
    <row r="100" spans="1:4">
      <c r="A100" s="1071">
        <v>99</v>
      </c>
      <c r="B100" t="s">
        <v>942</v>
      </c>
      <c r="C100" t="s">
        <v>958</v>
      </c>
      <c r="D100" t="s">
        <v>959</v>
      </c>
    </row>
    <row r="101" spans="1:4">
      <c r="A101" s="1071">
        <v>100</v>
      </c>
      <c r="B101" t="s">
        <v>942</v>
      </c>
      <c r="C101" t="s">
        <v>960</v>
      </c>
      <c r="D101" t="s">
        <v>961</v>
      </c>
    </row>
    <row r="102" spans="1:4">
      <c r="A102" s="1071">
        <v>101</v>
      </c>
      <c r="B102" t="s">
        <v>962</v>
      </c>
      <c r="C102" t="s">
        <v>962</v>
      </c>
      <c r="D102" t="s">
        <v>963</v>
      </c>
    </row>
    <row r="103" spans="1:4">
      <c r="A103" s="1071">
        <v>102</v>
      </c>
      <c r="B103" t="s">
        <v>964</v>
      </c>
      <c r="C103" t="s">
        <v>966</v>
      </c>
      <c r="D103" t="s">
        <v>967</v>
      </c>
    </row>
    <row r="104" spans="1:4">
      <c r="A104" s="1071">
        <v>103</v>
      </c>
      <c r="B104" t="s">
        <v>964</v>
      </c>
      <c r="C104" t="s">
        <v>968</v>
      </c>
      <c r="D104" t="s">
        <v>969</v>
      </c>
    </row>
    <row r="105" spans="1:4">
      <c r="A105" s="1071">
        <v>104</v>
      </c>
      <c r="B105" t="s">
        <v>964</v>
      </c>
      <c r="C105" t="s">
        <v>970</v>
      </c>
      <c r="D105" t="s">
        <v>971</v>
      </c>
    </row>
    <row r="106" spans="1:4">
      <c r="A106" s="1071">
        <v>105</v>
      </c>
      <c r="B106" t="s">
        <v>964</v>
      </c>
      <c r="C106" t="s">
        <v>964</v>
      </c>
      <c r="D106" t="s">
        <v>965</v>
      </c>
    </row>
    <row r="107" spans="1:4">
      <c r="A107" s="1071">
        <v>106</v>
      </c>
      <c r="B107" t="s">
        <v>964</v>
      </c>
      <c r="C107" t="s">
        <v>972</v>
      </c>
      <c r="D107" t="s">
        <v>973</v>
      </c>
    </row>
    <row r="108" spans="1:4">
      <c r="A108" s="1071">
        <v>107</v>
      </c>
      <c r="B108" t="s">
        <v>964</v>
      </c>
      <c r="C108" t="s">
        <v>974</v>
      </c>
      <c r="D108" t="s">
        <v>975</v>
      </c>
    </row>
    <row r="109" spans="1:4">
      <c r="A109" s="1071">
        <v>108</v>
      </c>
      <c r="B109" t="s">
        <v>976</v>
      </c>
      <c r="C109" t="s">
        <v>978</v>
      </c>
      <c r="D109" t="s">
        <v>979</v>
      </c>
    </row>
    <row r="110" spans="1:4">
      <c r="A110" s="1071">
        <v>109</v>
      </c>
      <c r="B110" t="s">
        <v>976</v>
      </c>
      <c r="C110" t="s">
        <v>980</v>
      </c>
      <c r="D110" t="s">
        <v>981</v>
      </c>
    </row>
    <row r="111" spans="1:4">
      <c r="A111" s="1071">
        <v>110</v>
      </c>
      <c r="B111" t="s">
        <v>976</v>
      </c>
      <c r="C111" t="s">
        <v>982</v>
      </c>
      <c r="D111" t="s">
        <v>983</v>
      </c>
    </row>
    <row r="112" spans="1:4">
      <c r="A112" s="1071">
        <v>111</v>
      </c>
      <c r="B112" t="s">
        <v>976</v>
      </c>
      <c r="C112" t="s">
        <v>984</v>
      </c>
      <c r="D112" t="s">
        <v>985</v>
      </c>
    </row>
    <row r="113" spans="1:4">
      <c r="A113" s="1071">
        <v>112</v>
      </c>
      <c r="B113" t="s">
        <v>976</v>
      </c>
      <c r="C113" t="s">
        <v>976</v>
      </c>
      <c r="D113" t="s">
        <v>977</v>
      </c>
    </row>
    <row r="114" spans="1:4">
      <c r="A114" s="1071">
        <v>113</v>
      </c>
      <c r="B114" t="s">
        <v>976</v>
      </c>
      <c r="C114" t="s">
        <v>986</v>
      </c>
      <c r="D114" t="s">
        <v>987</v>
      </c>
    </row>
    <row r="115" spans="1:4">
      <c r="A115" s="1071">
        <v>114</v>
      </c>
      <c r="B115" t="s">
        <v>976</v>
      </c>
      <c r="C115" t="s">
        <v>988</v>
      </c>
      <c r="D115" t="s">
        <v>989</v>
      </c>
    </row>
    <row r="116" spans="1:4">
      <c r="A116" s="1071">
        <v>115</v>
      </c>
      <c r="B116" t="s">
        <v>990</v>
      </c>
      <c r="C116" t="s">
        <v>992</v>
      </c>
      <c r="D116" t="s">
        <v>993</v>
      </c>
    </row>
    <row r="117" spans="1:4">
      <c r="A117" s="1071">
        <v>116</v>
      </c>
      <c r="B117" t="s">
        <v>990</v>
      </c>
      <c r="C117" t="s">
        <v>994</v>
      </c>
      <c r="D117" t="s">
        <v>995</v>
      </c>
    </row>
    <row r="118" spans="1:4">
      <c r="A118" s="1071">
        <v>117</v>
      </c>
      <c r="B118" t="s">
        <v>990</v>
      </c>
      <c r="C118" t="s">
        <v>990</v>
      </c>
      <c r="D118" t="s">
        <v>991</v>
      </c>
    </row>
    <row r="119" spans="1:4">
      <c r="A119" s="1071">
        <v>118</v>
      </c>
      <c r="B119" t="s">
        <v>990</v>
      </c>
      <c r="C119" t="s">
        <v>996</v>
      </c>
      <c r="D119" t="s">
        <v>997</v>
      </c>
    </row>
    <row r="120" spans="1:4">
      <c r="A120" s="1071">
        <v>119</v>
      </c>
      <c r="B120" t="s">
        <v>990</v>
      </c>
      <c r="C120" t="s">
        <v>998</v>
      </c>
      <c r="D120" t="s">
        <v>999</v>
      </c>
    </row>
    <row r="121" spans="1:4">
      <c r="A121" s="1071">
        <v>120</v>
      </c>
      <c r="B121" t="s">
        <v>1000</v>
      </c>
      <c r="C121" t="s">
        <v>1000</v>
      </c>
      <c r="D121" t="s">
        <v>1001</v>
      </c>
    </row>
    <row r="122" spans="1:4">
      <c r="A122" s="1071">
        <v>121</v>
      </c>
      <c r="B122" t="s">
        <v>1002</v>
      </c>
      <c r="C122" t="s">
        <v>1004</v>
      </c>
      <c r="D122" t="s">
        <v>1005</v>
      </c>
    </row>
    <row r="123" spans="1:4">
      <c r="A123" s="1071">
        <v>122</v>
      </c>
      <c r="B123" t="s">
        <v>1002</v>
      </c>
      <c r="C123" t="s">
        <v>1006</v>
      </c>
      <c r="D123" t="s">
        <v>1007</v>
      </c>
    </row>
    <row r="124" spans="1:4">
      <c r="A124" s="1071">
        <v>123</v>
      </c>
      <c r="B124" t="s">
        <v>1002</v>
      </c>
      <c r="C124" t="s">
        <v>1002</v>
      </c>
      <c r="D124" t="s">
        <v>1003</v>
      </c>
    </row>
    <row r="125" spans="1:4">
      <c r="A125" s="1071">
        <v>124</v>
      </c>
      <c r="B125" t="s">
        <v>1002</v>
      </c>
      <c r="C125" t="s">
        <v>1008</v>
      </c>
      <c r="D125" t="s">
        <v>1009</v>
      </c>
    </row>
    <row r="126" spans="1:4">
      <c r="A126" s="1071">
        <v>125</v>
      </c>
      <c r="B126" t="s">
        <v>1002</v>
      </c>
      <c r="C126" t="s">
        <v>1010</v>
      </c>
      <c r="D126" t="s">
        <v>1011</v>
      </c>
    </row>
    <row r="127" spans="1:4">
      <c r="A127" s="1071">
        <v>126</v>
      </c>
      <c r="B127" t="s">
        <v>1012</v>
      </c>
      <c r="C127" t="s">
        <v>1012</v>
      </c>
      <c r="D127" t="s">
        <v>1013</v>
      </c>
    </row>
    <row r="128" spans="1:4">
      <c r="A128" s="1071">
        <v>127</v>
      </c>
      <c r="B128" t="s">
        <v>1014</v>
      </c>
      <c r="C128" t="s">
        <v>1016</v>
      </c>
      <c r="D128" t="s">
        <v>1017</v>
      </c>
    </row>
    <row r="129" spans="1:4">
      <c r="A129" s="1071">
        <v>128</v>
      </c>
      <c r="B129" t="s">
        <v>1014</v>
      </c>
      <c r="C129" t="s">
        <v>1014</v>
      </c>
      <c r="D129" t="s">
        <v>1015</v>
      </c>
    </row>
    <row r="130" spans="1:4">
      <c r="A130" s="1071">
        <v>129</v>
      </c>
      <c r="B130" t="s">
        <v>1014</v>
      </c>
      <c r="C130" t="s">
        <v>1018</v>
      </c>
      <c r="D130" t="s">
        <v>1019</v>
      </c>
    </row>
    <row r="131" spans="1:4">
      <c r="A131" s="1071">
        <v>130</v>
      </c>
      <c r="B131" t="s">
        <v>1014</v>
      </c>
      <c r="C131" t="s">
        <v>1020</v>
      </c>
      <c r="D131" t="s">
        <v>1021</v>
      </c>
    </row>
    <row r="132" spans="1:4">
      <c r="A132" s="1071">
        <v>131</v>
      </c>
      <c r="B132" t="s">
        <v>1014</v>
      </c>
      <c r="C132" t="s">
        <v>1022</v>
      </c>
      <c r="D132" t="s">
        <v>1023</v>
      </c>
    </row>
    <row r="133" spans="1:4">
      <c r="A133" s="1071">
        <v>132</v>
      </c>
      <c r="B133" t="s">
        <v>1024</v>
      </c>
      <c r="C133" t="s">
        <v>1024</v>
      </c>
      <c r="D133" t="s">
        <v>1025</v>
      </c>
    </row>
    <row r="134" spans="1:4">
      <c r="A134" s="1071">
        <v>133</v>
      </c>
      <c r="B134" t="s">
        <v>1026</v>
      </c>
      <c r="C134" t="s">
        <v>1028</v>
      </c>
      <c r="D134" t="s">
        <v>1029</v>
      </c>
    </row>
    <row r="135" spans="1:4">
      <c r="A135" s="1071">
        <v>134</v>
      </c>
      <c r="B135" t="s">
        <v>1026</v>
      </c>
      <c r="C135" t="s">
        <v>1030</v>
      </c>
      <c r="D135" t="s">
        <v>1031</v>
      </c>
    </row>
    <row r="136" spans="1:4">
      <c r="A136" s="1071">
        <v>135</v>
      </c>
      <c r="B136" t="s">
        <v>1026</v>
      </c>
      <c r="C136" t="s">
        <v>1032</v>
      </c>
      <c r="D136" t="s">
        <v>1033</v>
      </c>
    </row>
    <row r="137" spans="1:4">
      <c r="A137" s="1071">
        <v>136</v>
      </c>
      <c r="B137" t="s">
        <v>1026</v>
      </c>
      <c r="C137" t="s">
        <v>1026</v>
      </c>
      <c r="D137" t="s">
        <v>1027</v>
      </c>
    </row>
    <row r="138" spans="1:4">
      <c r="A138" s="1071">
        <v>137</v>
      </c>
      <c r="B138" t="s">
        <v>1026</v>
      </c>
      <c r="C138" t="s">
        <v>1034</v>
      </c>
      <c r="D138" t="s">
        <v>1035</v>
      </c>
    </row>
    <row r="139" spans="1:4">
      <c r="A139" s="1071">
        <v>138</v>
      </c>
      <c r="B139" t="s">
        <v>1036</v>
      </c>
      <c r="C139" t="s">
        <v>1038</v>
      </c>
      <c r="D139" t="s">
        <v>1039</v>
      </c>
    </row>
    <row r="140" spans="1:4">
      <c r="A140" s="1071">
        <v>139</v>
      </c>
      <c r="B140" t="s">
        <v>1036</v>
      </c>
      <c r="C140" t="s">
        <v>1040</v>
      </c>
      <c r="D140" t="s">
        <v>1041</v>
      </c>
    </row>
    <row r="141" spans="1:4">
      <c r="A141" s="1071">
        <v>140</v>
      </c>
      <c r="B141" t="s">
        <v>1036</v>
      </c>
      <c r="C141" t="s">
        <v>1042</v>
      </c>
      <c r="D141" t="s">
        <v>1043</v>
      </c>
    </row>
    <row r="142" spans="1:4">
      <c r="A142" s="1071">
        <v>141</v>
      </c>
      <c r="B142" t="s">
        <v>1036</v>
      </c>
      <c r="C142" t="s">
        <v>1044</v>
      </c>
      <c r="D142" t="s">
        <v>1045</v>
      </c>
    </row>
    <row r="143" spans="1:4">
      <c r="A143" s="1071">
        <v>142</v>
      </c>
      <c r="B143" t="s">
        <v>1036</v>
      </c>
      <c r="C143" t="s">
        <v>1046</v>
      </c>
      <c r="D143" t="s">
        <v>1047</v>
      </c>
    </row>
    <row r="144" spans="1:4">
      <c r="A144" s="1071">
        <v>143</v>
      </c>
      <c r="B144" t="s">
        <v>1036</v>
      </c>
      <c r="C144" t="s">
        <v>1048</v>
      </c>
      <c r="D144" t="s">
        <v>1049</v>
      </c>
    </row>
    <row r="145" spans="1:4">
      <c r="A145" s="1071">
        <v>144</v>
      </c>
      <c r="B145" t="s">
        <v>1036</v>
      </c>
      <c r="C145" t="s">
        <v>1036</v>
      </c>
      <c r="D145" t="s">
        <v>1037</v>
      </c>
    </row>
    <row r="146" spans="1:4">
      <c r="A146" s="1071">
        <v>145</v>
      </c>
      <c r="B146" t="s">
        <v>1036</v>
      </c>
      <c r="C146" t="s">
        <v>1050</v>
      </c>
      <c r="D146" t="s">
        <v>1051</v>
      </c>
    </row>
    <row r="147" spans="1:4">
      <c r="A147" s="1071">
        <v>146</v>
      </c>
      <c r="B147" t="s">
        <v>1036</v>
      </c>
      <c r="C147" t="s">
        <v>1052</v>
      </c>
      <c r="D147" t="s">
        <v>1053</v>
      </c>
    </row>
    <row r="148" spans="1:4">
      <c r="A148" s="1071">
        <v>147</v>
      </c>
      <c r="B148" t="s">
        <v>1054</v>
      </c>
      <c r="C148" t="s">
        <v>1056</v>
      </c>
      <c r="D148" t="s">
        <v>1057</v>
      </c>
    </row>
    <row r="149" spans="1:4">
      <c r="A149" s="1071">
        <v>148</v>
      </c>
      <c r="B149" t="s">
        <v>1054</v>
      </c>
      <c r="C149" t="s">
        <v>1058</v>
      </c>
      <c r="D149" t="s">
        <v>1059</v>
      </c>
    </row>
    <row r="150" spans="1:4">
      <c r="A150" s="1071">
        <v>149</v>
      </c>
      <c r="B150" t="s">
        <v>1054</v>
      </c>
      <c r="C150" t="s">
        <v>1054</v>
      </c>
      <c r="D150" t="s">
        <v>1055</v>
      </c>
    </row>
    <row r="151" spans="1:4">
      <c r="A151" s="1071">
        <v>150</v>
      </c>
      <c r="B151" t="s">
        <v>1054</v>
      </c>
      <c r="C151" t="s">
        <v>1060</v>
      </c>
      <c r="D151" t="s">
        <v>1061</v>
      </c>
    </row>
    <row r="152" spans="1:4">
      <c r="A152" s="1071">
        <v>151</v>
      </c>
      <c r="B152" t="s">
        <v>1054</v>
      </c>
      <c r="C152" t="s">
        <v>1062</v>
      </c>
      <c r="D152" t="s">
        <v>1063</v>
      </c>
    </row>
    <row r="153" spans="1:4">
      <c r="A153" s="1071">
        <v>152</v>
      </c>
      <c r="B153" t="s">
        <v>1064</v>
      </c>
      <c r="C153" t="s">
        <v>1066</v>
      </c>
      <c r="D153" t="s">
        <v>1067</v>
      </c>
    </row>
    <row r="154" spans="1:4">
      <c r="A154" s="1071">
        <v>153</v>
      </c>
      <c r="B154" t="s">
        <v>1064</v>
      </c>
      <c r="C154" t="s">
        <v>1068</v>
      </c>
      <c r="D154" t="s">
        <v>1069</v>
      </c>
    </row>
    <row r="155" spans="1:4">
      <c r="A155" s="1071">
        <v>154</v>
      </c>
      <c r="B155" t="s">
        <v>1064</v>
      </c>
      <c r="C155" t="s">
        <v>1070</v>
      </c>
      <c r="D155" t="s">
        <v>1071</v>
      </c>
    </row>
    <row r="156" spans="1:4">
      <c r="A156" s="1071">
        <v>155</v>
      </c>
      <c r="B156" t="s">
        <v>1064</v>
      </c>
      <c r="C156" t="s">
        <v>1072</v>
      </c>
      <c r="D156" t="s">
        <v>1073</v>
      </c>
    </row>
    <row r="157" spans="1:4">
      <c r="A157" s="1071">
        <v>156</v>
      </c>
      <c r="B157" t="s">
        <v>1064</v>
      </c>
      <c r="C157" t="s">
        <v>1074</v>
      </c>
      <c r="D157" t="s">
        <v>1075</v>
      </c>
    </row>
    <row r="158" spans="1:4">
      <c r="A158" s="1071">
        <v>157</v>
      </c>
      <c r="B158" t="s">
        <v>1064</v>
      </c>
      <c r="C158" t="s">
        <v>1064</v>
      </c>
      <c r="D158" t="s">
        <v>1065</v>
      </c>
    </row>
    <row r="159" spans="1:4">
      <c r="A159" s="1071">
        <v>158</v>
      </c>
      <c r="B159" t="s">
        <v>1064</v>
      </c>
      <c r="C159" t="s">
        <v>1076</v>
      </c>
      <c r="D159" t="s">
        <v>1077</v>
      </c>
    </row>
    <row r="160" spans="1:4">
      <c r="A160" s="1071">
        <v>159</v>
      </c>
      <c r="B160" t="s">
        <v>1064</v>
      </c>
      <c r="C160" t="s">
        <v>1078</v>
      </c>
      <c r="D160" t="s">
        <v>1079</v>
      </c>
    </row>
    <row r="161" spans="1:4">
      <c r="A161" s="1071">
        <v>160</v>
      </c>
      <c r="B161" t="s">
        <v>1080</v>
      </c>
      <c r="C161" t="s">
        <v>1082</v>
      </c>
      <c r="D161" t="s">
        <v>1083</v>
      </c>
    </row>
    <row r="162" spans="1:4">
      <c r="A162" s="1071">
        <v>161</v>
      </c>
      <c r="B162" t="s">
        <v>1080</v>
      </c>
      <c r="C162" t="s">
        <v>1084</v>
      </c>
      <c r="D162" t="s">
        <v>1085</v>
      </c>
    </row>
    <row r="163" spans="1:4">
      <c r="A163" s="1071">
        <v>162</v>
      </c>
      <c r="B163" t="s">
        <v>1080</v>
      </c>
      <c r="C163" t="s">
        <v>1086</v>
      </c>
      <c r="D163" t="s">
        <v>1087</v>
      </c>
    </row>
    <row r="164" spans="1:4">
      <c r="A164" s="1071">
        <v>163</v>
      </c>
      <c r="B164" t="s">
        <v>1080</v>
      </c>
      <c r="C164" t="s">
        <v>1088</v>
      </c>
      <c r="D164" t="s">
        <v>1089</v>
      </c>
    </row>
    <row r="165" spans="1:4">
      <c r="A165" s="1071">
        <v>164</v>
      </c>
      <c r="B165" t="s">
        <v>1080</v>
      </c>
      <c r="C165" t="s">
        <v>1090</v>
      </c>
      <c r="D165" t="s">
        <v>1091</v>
      </c>
    </row>
    <row r="166" spans="1:4">
      <c r="A166" s="1071">
        <v>165</v>
      </c>
      <c r="B166" t="s">
        <v>1080</v>
      </c>
      <c r="C166" t="s">
        <v>1080</v>
      </c>
      <c r="D166" t="s">
        <v>1081</v>
      </c>
    </row>
    <row r="167" spans="1:4">
      <c r="A167" s="1071">
        <v>166</v>
      </c>
      <c r="B167" t="s">
        <v>1080</v>
      </c>
      <c r="C167" t="s">
        <v>1092</v>
      </c>
      <c r="D167" t="s">
        <v>1093</v>
      </c>
    </row>
    <row r="168" spans="1:4">
      <c r="A168" s="1071">
        <v>167</v>
      </c>
      <c r="B168" t="s">
        <v>1080</v>
      </c>
      <c r="C168" t="s">
        <v>1094</v>
      </c>
      <c r="D168" t="s">
        <v>1095</v>
      </c>
    </row>
    <row r="169" spans="1:4">
      <c r="A169" s="1071">
        <v>168</v>
      </c>
      <c r="B169" t="s">
        <v>1080</v>
      </c>
      <c r="C169" t="s">
        <v>1096</v>
      </c>
      <c r="D169" t="s">
        <v>1097</v>
      </c>
    </row>
    <row r="170" spans="1:4">
      <c r="A170" s="1071">
        <v>169</v>
      </c>
      <c r="B170" t="s">
        <v>1098</v>
      </c>
      <c r="C170" t="s">
        <v>1100</v>
      </c>
      <c r="D170" t="s">
        <v>1101</v>
      </c>
    </row>
    <row r="171" spans="1:4">
      <c r="A171" s="1071">
        <v>170</v>
      </c>
      <c r="B171" t="s">
        <v>1098</v>
      </c>
      <c r="C171" t="s">
        <v>1030</v>
      </c>
      <c r="D171" t="s">
        <v>1102</v>
      </c>
    </row>
    <row r="172" spans="1:4">
      <c r="A172" s="1071">
        <v>171</v>
      </c>
      <c r="B172" t="s">
        <v>1098</v>
      </c>
      <c r="C172" t="s">
        <v>1103</v>
      </c>
      <c r="D172" t="s">
        <v>1104</v>
      </c>
    </row>
    <row r="173" spans="1:4">
      <c r="A173" s="1071">
        <v>172</v>
      </c>
      <c r="B173" t="s">
        <v>1098</v>
      </c>
      <c r="C173" t="s">
        <v>1105</v>
      </c>
      <c r="D173" t="s">
        <v>1106</v>
      </c>
    </row>
    <row r="174" spans="1:4">
      <c r="A174" s="1071">
        <v>173</v>
      </c>
      <c r="B174" t="s">
        <v>1098</v>
      </c>
      <c r="C174" t="s">
        <v>1107</v>
      </c>
      <c r="D174" t="s">
        <v>1108</v>
      </c>
    </row>
    <row r="175" spans="1:4">
      <c r="A175" s="1071">
        <v>174</v>
      </c>
      <c r="B175" t="s">
        <v>1098</v>
      </c>
      <c r="C175" t="s">
        <v>1109</v>
      </c>
      <c r="D175" t="s">
        <v>1110</v>
      </c>
    </row>
    <row r="176" spans="1:4">
      <c r="A176" s="1071">
        <v>175</v>
      </c>
      <c r="B176" t="s">
        <v>1098</v>
      </c>
      <c r="C176" t="s">
        <v>1111</v>
      </c>
      <c r="D176" t="s">
        <v>1112</v>
      </c>
    </row>
    <row r="177" spans="1:4">
      <c r="A177" s="1071">
        <v>176</v>
      </c>
      <c r="B177" t="s">
        <v>1098</v>
      </c>
      <c r="C177" t="s">
        <v>1113</v>
      </c>
      <c r="D177" t="s">
        <v>1114</v>
      </c>
    </row>
    <row r="178" spans="1:4">
      <c r="A178" s="1071">
        <v>177</v>
      </c>
      <c r="B178" t="s">
        <v>1098</v>
      </c>
      <c r="C178" t="s">
        <v>1115</v>
      </c>
      <c r="D178" t="s">
        <v>1116</v>
      </c>
    </row>
    <row r="179" spans="1:4">
      <c r="A179" s="1071">
        <v>178</v>
      </c>
      <c r="B179" t="s">
        <v>1098</v>
      </c>
      <c r="C179" t="s">
        <v>1098</v>
      </c>
      <c r="D179" t="s">
        <v>1099</v>
      </c>
    </row>
    <row r="180" spans="1:4">
      <c r="A180" s="1071">
        <v>179</v>
      </c>
      <c r="B180" t="s">
        <v>1098</v>
      </c>
      <c r="C180" t="s">
        <v>1117</v>
      </c>
      <c r="D180" t="s">
        <v>1118</v>
      </c>
    </row>
    <row r="181" spans="1:4">
      <c r="A181" s="1071">
        <v>180</v>
      </c>
      <c r="B181" t="s">
        <v>1119</v>
      </c>
      <c r="C181" t="s">
        <v>1119</v>
      </c>
      <c r="D181" t="s">
        <v>1120</v>
      </c>
    </row>
    <row r="182" spans="1:4">
      <c r="A182" s="1071">
        <v>181</v>
      </c>
      <c r="B182" t="s">
        <v>1121</v>
      </c>
      <c r="C182" t="s">
        <v>1121</v>
      </c>
      <c r="D182" t="s">
        <v>1122</v>
      </c>
    </row>
    <row r="183" spans="1:4">
      <c r="A183" s="1071">
        <v>182</v>
      </c>
      <c r="B183" t="s">
        <v>1123</v>
      </c>
      <c r="C183" t="s">
        <v>1123</v>
      </c>
      <c r="D183" t="s">
        <v>1124</v>
      </c>
    </row>
    <row r="184" spans="1:4">
      <c r="A184" s="1071">
        <v>183</v>
      </c>
      <c r="B184" t="s">
        <v>1125</v>
      </c>
      <c r="C184" t="s">
        <v>1125</v>
      </c>
      <c r="D184" t="s">
        <v>1126</v>
      </c>
    </row>
    <row r="185" spans="1:4">
      <c r="A185" s="1071">
        <v>184</v>
      </c>
      <c r="B185" t="s">
        <v>1127</v>
      </c>
      <c r="C185" t="s">
        <v>1127</v>
      </c>
      <c r="D185" t="s">
        <v>1128</v>
      </c>
    </row>
    <row r="186" spans="1:4">
      <c r="A186" s="1071">
        <v>185</v>
      </c>
      <c r="B186" t="s">
        <v>1129</v>
      </c>
      <c r="C186" t="s">
        <v>1129</v>
      </c>
      <c r="D186" t="s">
        <v>1130</v>
      </c>
    </row>
  </sheetData>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
    <tabColor indexed="22"/>
  </sheetPr>
  <dimension ref="A1:N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14" width="10.5703125" style="554"/>
    <col min="15" max="16384" width="10.5703125" style="493"/>
  </cols>
  <sheetData>
    <row r="1" spans="1:14" ht="3" customHeight="1">
      <c r="A1" s="560" t="s">
        <v>92</v>
      </c>
    </row>
    <row r="2" spans="1:14" ht="22.5">
      <c r="F2" s="1275" t="s">
        <v>470</v>
      </c>
      <c r="G2" s="1276"/>
      <c r="H2" s="1277"/>
      <c r="I2" s="609"/>
    </row>
    <row r="3" spans="1:14" ht="3" customHeight="1"/>
    <row r="4" spans="1:14" s="539" customFormat="1" ht="11.25">
      <c r="A4" s="559"/>
      <c r="B4" s="559"/>
      <c r="C4" s="559"/>
      <c r="D4" s="559"/>
      <c r="F4" s="1227" t="s">
        <v>445</v>
      </c>
      <c r="G4" s="1227"/>
      <c r="H4" s="1227"/>
      <c r="I4" s="1278" t="s">
        <v>446</v>
      </c>
      <c r="J4" s="559"/>
      <c r="K4" s="559"/>
      <c r="L4" s="559"/>
      <c r="M4" s="559"/>
      <c r="N4" s="559"/>
    </row>
    <row r="5" spans="1:14" s="539" customFormat="1" ht="11.25" customHeight="1">
      <c r="A5" s="559"/>
      <c r="B5" s="559"/>
      <c r="C5" s="559"/>
      <c r="D5" s="559"/>
      <c r="F5" s="575" t="s">
        <v>91</v>
      </c>
      <c r="G5" s="587" t="s">
        <v>448</v>
      </c>
      <c r="H5" s="574" t="s">
        <v>439</v>
      </c>
      <c r="I5" s="1278"/>
      <c r="J5" s="559"/>
      <c r="K5" s="559"/>
      <c r="L5" s="559"/>
      <c r="M5" s="559"/>
      <c r="N5" s="559"/>
    </row>
    <row r="6" spans="1:14" s="539" customFormat="1" ht="12" customHeight="1">
      <c r="A6" s="559"/>
      <c r="B6" s="559"/>
      <c r="C6" s="559"/>
      <c r="D6" s="559"/>
      <c r="F6" s="576" t="s">
        <v>92</v>
      </c>
      <c r="G6" s="578">
        <v>2</v>
      </c>
      <c r="H6" s="579">
        <v>3</v>
      </c>
      <c r="I6" s="577">
        <v>4</v>
      </c>
      <c r="J6" s="559">
        <v>4</v>
      </c>
      <c r="K6" s="559"/>
      <c r="L6" s="559"/>
      <c r="M6" s="559"/>
      <c r="N6" s="559"/>
    </row>
    <row r="7" spans="1:14" s="539" customFormat="1" ht="18.75">
      <c r="A7" s="559"/>
      <c r="B7" s="559"/>
      <c r="C7" s="559"/>
      <c r="D7" s="559"/>
      <c r="F7" s="585">
        <v>1</v>
      </c>
      <c r="G7" s="601" t="s">
        <v>471</v>
      </c>
      <c r="H7" s="573" t="str">
        <f>IF(dateCh="","",dateCh)</f>
        <v>25.05.2023</v>
      </c>
      <c r="I7" s="550" t="s">
        <v>472</v>
      </c>
      <c r="J7" s="584"/>
      <c r="K7" s="559"/>
      <c r="L7" s="559"/>
      <c r="M7" s="559"/>
      <c r="N7" s="559"/>
    </row>
    <row r="8" spans="1:14" s="539" customFormat="1" ht="45">
      <c r="A8" s="1279">
        <v>1</v>
      </c>
      <c r="B8" s="559"/>
      <c r="C8" s="559"/>
      <c r="D8" s="559"/>
      <c r="F8" s="585" t="str">
        <f>"2." &amp;mergeValue(A8)</f>
        <v>2.1</v>
      </c>
      <c r="G8" s="601" t="s">
        <v>473</v>
      </c>
      <c r="H8" s="573"/>
      <c r="I8" s="550" t="s">
        <v>568</v>
      </c>
      <c r="J8" s="584"/>
      <c r="K8" s="559"/>
      <c r="L8" s="559"/>
      <c r="M8" s="559"/>
      <c r="N8" s="559"/>
    </row>
    <row r="9" spans="1:14" s="539" customFormat="1" ht="22.5">
      <c r="A9" s="1279"/>
      <c r="B9" s="559"/>
      <c r="C9" s="559"/>
      <c r="D9" s="559"/>
      <c r="F9" s="585" t="str">
        <f>"3." &amp;mergeValue(A9)</f>
        <v>3.1</v>
      </c>
      <c r="G9" s="601" t="s">
        <v>474</v>
      </c>
      <c r="H9" s="573"/>
      <c r="I9" s="550" t="s">
        <v>566</v>
      </c>
      <c r="J9" s="584"/>
      <c r="K9" s="559"/>
      <c r="L9" s="559"/>
      <c r="M9" s="559"/>
      <c r="N9" s="559"/>
    </row>
    <row r="10" spans="1:14" s="539" customFormat="1" ht="22.5">
      <c r="A10" s="1279"/>
      <c r="B10" s="559"/>
      <c r="C10" s="559"/>
      <c r="D10" s="559"/>
      <c r="F10" s="585" t="str">
        <f>"4."&amp;mergeValue(A10)</f>
        <v>4.1</v>
      </c>
      <c r="G10" s="601" t="s">
        <v>475</v>
      </c>
      <c r="H10" s="574" t="s">
        <v>449</v>
      </c>
      <c r="I10" s="550"/>
      <c r="J10" s="584"/>
      <c r="K10" s="559"/>
      <c r="L10" s="559"/>
      <c r="M10" s="559"/>
      <c r="N10" s="559"/>
    </row>
    <row r="11" spans="1:14" s="539" customFormat="1" ht="18.75">
      <c r="A11" s="1279"/>
      <c r="B11" s="1279">
        <v>1</v>
      </c>
      <c r="C11" s="592"/>
      <c r="D11" s="592"/>
      <c r="F11" s="585" t="str">
        <f>"4."&amp;mergeValue(A11) &amp;"."&amp;mergeValue(B11)</f>
        <v>4.1.1</v>
      </c>
      <c r="G11" s="580" t="s">
        <v>570</v>
      </c>
      <c r="H11" s="573" t="str">
        <f>IF(region_name="","",region_name)</f>
        <v>Костромская область</v>
      </c>
      <c r="I11" s="550" t="s">
        <v>478</v>
      </c>
      <c r="J11" s="584"/>
      <c r="K11" s="559"/>
      <c r="L11" s="559"/>
      <c r="M11" s="559"/>
      <c r="N11" s="559"/>
    </row>
    <row r="12" spans="1:14" s="539" customFormat="1" ht="22.5">
      <c r="A12" s="1279"/>
      <c r="B12" s="1279"/>
      <c r="C12" s="1279">
        <v>1</v>
      </c>
      <c r="D12" s="592"/>
      <c r="F12" s="585" t="str">
        <f>"4."&amp;mergeValue(A12) &amp;"."&amp;mergeValue(B12)&amp;"."&amp;mergeValue(C12)</f>
        <v>4.1.1.1</v>
      </c>
      <c r="G12" s="591" t="s">
        <v>476</v>
      </c>
      <c r="H12" s="573"/>
      <c r="I12" s="550" t="s">
        <v>479</v>
      </c>
      <c r="J12" s="584"/>
      <c r="K12" s="559"/>
      <c r="L12" s="559"/>
      <c r="M12" s="559"/>
      <c r="N12" s="559"/>
    </row>
    <row r="13" spans="1:14" s="539" customFormat="1" ht="39" customHeight="1">
      <c r="A13" s="1279"/>
      <c r="B13" s="1279"/>
      <c r="C13" s="1279"/>
      <c r="D13" s="592">
        <v>1</v>
      </c>
      <c r="F13" s="585" t="str">
        <f>"4."&amp;mergeValue(A13) &amp;"."&amp;mergeValue(B13)&amp;"."&amp;mergeValue(C13)&amp;"."&amp;mergeValue(D13)</f>
        <v>4.1.1.1.1</v>
      </c>
      <c r="G13" s="602" t="s">
        <v>477</v>
      </c>
      <c r="H13" s="573"/>
      <c r="I13" s="1280" t="s">
        <v>569</v>
      </c>
      <c r="J13" s="584"/>
      <c r="K13" s="559"/>
      <c r="L13" s="559"/>
      <c r="M13" s="559"/>
      <c r="N13" s="559"/>
    </row>
    <row r="14" spans="1:14" s="539" customFormat="1" ht="18.75">
      <c r="A14" s="1279"/>
      <c r="B14" s="1279"/>
      <c r="C14" s="1279"/>
      <c r="D14" s="592"/>
      <c r="F14" s="588"/>
      <c r="G14" s="520" t="s">
        <v>4</v>
      </c>
      <c r="H14" s="593"/>
      <c r="I14" s="1280"/>
      <c r="J14" s="584"/>
      <c r="K14" s="559"/>
      <c r="L14" s="559"/>
      <c r="M14" s="559"/>
      <c r="N14" s="559"/>
    </row>
    <row r="15" spans="1:14" s="539" customFormat="1" ht="18.75">
      <c r="A15" s="1279"/>
      <c r="B15" s="1279"/>
      <c r="C15" s="592"/>
      <c r="D15" s="592"/>
      <c r="F15" s="603"/>
      <c r="G15" s="546" t="s">
        <v>401</v>
      </c>
      <c r="H15" s="604"/>
      <c r="I15" s="605"/>
      <c r="J15" s="584"/>
      <c r="K15" s="559"/>
      <c r="L15" s="559"/>
      <c r="M15" s="559"/>
      <c r="N15" s="559"/>
    </row>
    <row r="16" spans="1:14" s="539" customFormat="1" ht="18.75">
      <c r="A16" s="1279"/>
      <c r="B16" s="559"/>
      <c r="C16" s="559"/>
      <c r="D16" s="559"/>
      <c r="F16" s="588"/>
      <c r="G16" s="528" t="s">
        <v>483</v>
      </c>
      <c r="H16" s="589"/>
      <c r="I16" s="590"/>
      <c r="J16" s="584"/>
      <c r="K16" s="559"/>
      <c r="L16" s="559"/>
      <c r="M16" s="559"/>
      <c r="N16" s="559"/>
    </row>
    <row r="17" spans="1:14" s="539" customFormat="1" ht="18.75">
      <c r="A17" s="559"/>
      <c r="B17" s="559"/>
      <c r="C17" s="559"/>
      <c r="D17" s="559"/>
      <c r="F17" s="588"/>
      <c r="G17" s="535" t="s">
        <v>482</v>
      </c>
      <c r="H17" s="589"/>
      <c r="I17" s="590"/>
      <c r="J17" s="584"/>
      <c r="K17" s="559"/>
      <c r="L17" s="559"/>
      <c r="M17" s="559"/>
      <c r="N17" s="559"/>
    </row>
    <row r="18" spans="1:14" s="582" customFormat="1" ht="3" customHeight="1">
      <c r="A18" s="583"/>
      <c r="B18" s="583"/>
      <c r="C18" s="583"/>
      <c r="D18" s="583"/>
      <c r="F18" s="594"/>
      <c r="G18" s="595"/>
      <c r="H18" s="596"/>
      <c r="I18" s="597"/>
      <c r="J18" s="583"/>
      <c r="K18" s="583"/>
      <c r="L18" s="583"/>
      <c r="M18" s="583"/>
      <c r="N18" s="583"/>
    </row>
    <row r="19" spans="1:14" s="582" customFormat="1" ht="15" customHeight="1">
      <c r="A19" s="583"/>
      <c r="B19" s="583"/>
      <c r="C19" s="583"/>
      <c r="D19" s="583"/>
      <c r="F19" s="581"/>
      <c r="G19" s="1274" t="s">
        <v>571</v>
      </c>
      <c r="H19" s="1274"/>
      <c r="I19" s="563"/>
      <c r="J19" s="583"/>
      <c r="K19" s="583"/>
      <c r="L19" s="583"/>
      <c r="M19" s="583"/>
      <c r="N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fo">
    <tabColor indexed="47"/>
  </sheetPr>
  <dimension ref="A1:D36"/>
  <sheetViews>
    <sheetView showGridLines="0" zoomScaleNormal="100" workbookViewId="0"/>
  </sheetViews>
  <sheetFormatPr defaultColWidth="9.140625" defaultRowHeight="11.25"/>
  <cols>
    <col min="1" max="1" width="3.7109375" style="40" customWidth="1"/>
    <col min="2" max="2" width="90.7109375" style="40" customWidth="1"/>
    <col min="3" max="16384" width="9.140625" style="40"/>
  </cols>
  <sheetData>
    <row r="1" spans="2:4">
      <c r="B1" s="48" t="s">
        <v>59</v>
      </c>
    </row>
    <row r="2" spans="2:4" ht="90">
      <c r="B2" s="50" t="s">
        <v>480</v>
      </c>
    </row>
    <row r="3" spans="2:4" ht="67.5">
      <c r="B3" s="50" t="s">
        <v>389</v>
      </c>
    </row>
    <row r="4" spans="2:4" ht="33.75">
      <c r="B4" s="50" t="s">
        <v>577</v>
      </c>
    </row>
    <row r="5" spans="2:4">
      <c r="B5" s="50" t="s">
        <v>222</v>
      </c>
    </row>
    <row r="6" spans="2:4" ht="22.5">
      <c r="B6" s="50" t="s">
        <v>266</v>
      </c>
    </row>
    <row r="7" spans="2:4" ht="22.5">
      <c r="B7" s="50" t="s">
        <v>267</v>
      </c>
    </row>
    <row r="8" spans="2:4" ht="22.5">
      <c r="B8" s="50" t="s">
        <v>268</v>
      </c>
    </row>
    <row r="9" spans="2:4" ht="22.5">
      <c r="B9" s="50" t="s">
        <v>481</v>
      </c>
    </row>
    <row r="10" spans="2:4" ht="56.25">
      <c r="B10" s="50" t="s">
        <v>672</v>
      </c>
    </row>
    <row r="11" spans="2:4" ht="12.75">
      <c r="B11" s="214" t="s">
        <v>387</v>
      </c>
    </row>
    <row r="12" spans="2:4">
      <c r="B12" s="48" t="s">
        <v>181</v>
      </c>
    </row>
    <row r="13" spans="2:4" ht="22.5">
      <c r="B13" s="50" t="s">
        <v>197</v>
      </c>
    </row>
    <row r="14" spans="2:4" ht="67.5">
      <c r="B14" s="50" t="s">
        <v>250</v>
      </c>
    </row>
    <row r="15" spans="2:4" ht="22.5">
      <c r="B15" s="50" t="s">
        <v>230</v>
      </c>
    </row>
    <row r="16" spans="2:4">
      <c r="B16" s="48" t="s">
        <v>206</v>
      </c>
      <c r="D16" s="88"/>
    </row>
    <row r="17" spans="1:2" ht="33.75">
      <c r="B17" s="50" t="s">
        <v>264</v>
      </c>
    </row>
    <row r="18" spans="1:2" ht="33.75">
      <c r="B18" s="50" t="s">
        <v>265</v>
      </c>
    </row>
    <row r="19" spans="1:2">
      <c r="B19" s="50" t="s">
        <v>251</v>
      </c>
    </row>
    <row r="20" spans="1:2" ht="33.75">
      <c r="B20" s="50" t="s">
        <v>292</v>
      </c>
    </row>
    <row r="21" spans="1:2">
      <c r="B21" s="48" t="s">
        <v>219</v>
      </c>
    </row>
    <row r="22" spans="1:2">
      <c r="B22" s="50" t="s">
        <v>221</v>
      </c>
    </row>
    <row r="24" spans="1:2" ht="22.5">
      <c r="B24" s="216" t="s">
        <v>370</v>
      </c>
    </row>
    <row r="26" spans="1:2">
      <c r="B26" s="48" t="s">
        <v>331</v>
      </c>
    </row>
    <row r="27" spans="1:2" ht="22.5">
      <c r="B27" s="215" t="s">
        <v>458</v>
      </c>
    </row>
    <row r="28" spans="1:2" ht="56.25">
      <c r="B28" s="215" t="s">
        <v>457</v>
      </c>
    </row>
    <row r="29" spans="1:2">
      <c r="B29" s="291" t="s">
        <v>388</v>
      </c>
    </row>
    <row r="30" spans="1:2" ht="22.5">
      <c r="B30" s="215" t="s">
        <v>576</v>
      </c>
    </row>
    <row r="32" spans="1:2">
      <c r="A32" s="273"/>
      <c r="B32" s="274" t="s">
        <v>431</v>
      </c>
    </row>
    <row r="33" spans="1:2" ht="14.25">
      <c r="A33" s="275">
        <v>1</v>
      </c>
      <c r="B33" s="276" t="s">
        <v>432</v>
      </c>
    </row>
    <row r="34" spans="1:2" ht="14.25">
      <c r="A34" s="275">
        <v>2</v>
      </c>
      <c r="B34" s="276" t="s">
        <v>433</v>
      </c>
    </row>
    <row r="35" spans="1:2">
      <c r="B35" s="274" t="s">
        <v>434</v>
      </c>
    </row>
    <row r="36" spans="1:2">
      <c r="B36" s="276" t="s">
        <v>435</v>
      </c>
    </row>
  </sheetData>
  <phoneticPr fontId="9" type="noConversion"/>
  <pageMargins left="0.75" right="0.75" top="1" bottom="1" header="0.5" footer="0.5"/>
  <pageSetup paperSize="9" orientation="portrait" horizontalDpi="200" verticalDpi="200"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6">
    <tabColor indexed="47"/>
  </sheetPr>
  <dimension ref="A1"/>
  <sheetViews>
    <sheetView showGridLines="0" zoomScaleNormal="100" workbookViewId="0"/>
  </sheetViews>
  <sheetFormatPr defaultRowHeight="11.25"/>
  <sheetData>
    <row r="1" spans="1:1">
      <c r="A1" s="3"/>
    </row>
  </sheetData>
  <phoneticPr fontId="9" type="noConversion"/>
  <pageMargins left="0.75" right="0.75" top="1" bottom="1" header="0.5" footer="0.5"/>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7">
    <tabColor indexed="47"/>
  </sheetPr>
  <dimension ref="A1"/>
  <sheetViews>
    <sheetView showGridLines="0" zoomScaleNormal="100" workbookViewId="0"/>
  </sheetViews>
  <sheetFormatPr defaultColWidth="9.140625" defaultRowHeight="11.25"/>
  <cols>
    <col min="1" max="16384" width="9.140625" style="167"/>
  </cols>
  <sheetData>
    <row r="1" spans="1:1">
      <c r="A1" s="184"/>
    </row>
  </sheetData>
  <pageMargins left="0.7" right="0.7" top="0.75" bottom="0.75" header="0.3" footer="0.3"/>
  <pageSetup paperSize="9"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9"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DateChoose">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omm">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ThisWorkbook">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MR">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28" width="10.5703125" style="554"/>
    <col min="29" max="16384" width="10.5703125" style="493"/>
  </cols>
  <sheetData>
    <row r="1" spans="1:28" hidden="1">
      <c r="Q1" s="552"/>
      <c r="R1" s="552"/>
    </row>
    <row r="2" spans="1:28" hidden="1">
      <c r="U2" s="552"/>
    </row>
    <row r="3" spans="1:28" hidden="1"/>
    <row r="4" spans="1:28" ht="3" customHeight="1">
      <c r="J4" s="499"/>
      <c r="K4" s="499"/>
      <c r="L4" s="494"/>
      <c r="M4" s="494"/>
      <c r="N4" s="494"/>
      <c r="O4" s="502"/>
      <c r="P4" s="502"/>
      <c r="Q4" s="502"/>
      <c r="R4" s="502"/>
      <c r="S4" s="502"/>
      <c r="T4" s="502"/>
      <c r="U4" s="502"/>
    </row>
    <row r="5" spans="1:28" ht="26.1" customHeight="1">
      <c r="J5" s="499"/>
      <c r="K5" s="499"/>
      <c r="L5" s="1296" t="s">
        <v>717</v>
      </c>
      <c r="M5" s="1296"/>
      <c r="N5" s="1296"/>
      <c r="O5" s="1296"/>
      <c r="P5" s="1296"/>
      <c r="Q5" s="1296"/>
      <c r="R5" s="1296"/>
      <c r="S5" s="1296"/>
      <c r="T5" s="1296"/>
      <c r="U5" s="633"/>
    </row>
    <row r="6" spans="1:28" ht="3" customHeight="1">
      <c r="J6" s="499"/>
      <c r="K6" s="499"/>
      <c r="L6" s="494"/>
      <c r="M6" s="494"/>
      <c r="N6" s="494"/>
      <c r="O6" s="498"/>
      <c r="P6" s="498"/>
      <c r="Q6" s="498"/>
      <c r="R6" s="498"/>
      <c r="S6" s="498"/>
      <c r="T6" s="498"/>
      <c r="U6" s="498"/>
      <c r="V6" s="502"/>
    </row>
    <row r="7" spans="1:28" s="746" customFormat="1" ht="5.25" hidden="1">
      <c r="A7" s="1121"/>
      <c r="B7" s="1121"/>
      <c r="C7" s="1121"/>
      <c r="D7" s="1121"/>
      <c r="E7" s="1121"/>
      <c r="F7" s="1121"/>
      <c r="G7" s="1121"/>
      <c r="H7" s="1121"/>
      <c r="L7" s="1172"/>
      <c r="M7" s="1046"/>
      <c r="O7" s="1302"/>
      <c r="P7" s="1302"/>
      <c r="Q7" s="1302"/>
      <c r="R7" s="1302"/>
      <c r="S7" s="1302"/>
      <c r="T7" s="1302"/>
      <c r="U7" s="780"/>
      <c r="V7" s="780"/>
      <c r="X7" s="1121"/>
      <c r="Y7" s="1121"/>
      <c r="Z7" s="1121"/>
      <c r="AA7" s="1121"/>
      <c r="AB7" s="1121"/>
    </row>
    <row r="8" spans="1:28"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303" t="str">
        <f>IF(datePr_ch="",IF(datePr="","",datePr),datePr_ch)</f>
        <v>28.04.2023</v>
      </c>
      <c r="P8" s="1303"/>
      <c r="Q8" s="1303"/>
      <c r="R8" s="1303"/>
      <c r="S8" s="1303"/>
      <c r="T8" s="1303"/>
      <c r="U8" s="551"/>
      <c r="V8" s="551"/>
      <c r="W8" s="489"/>
      <c r="X8" s="559"/>
      <c r="Y8" s="559"/>
      <c r="Z8" s="559"/>
      <c r="AA8" s="559"/>
      <c r="AB8" s="559"/>
    </row>
    <row r="9" spans="1:28"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303" t="str">
        <f>IF(numberPr_ch="",IF(numberPr="","",numberPr),numberPr_ch)</f>
        <v>О-1242</v>
      </c>
      <c r="P9" s="1303"/>
      <c r="Q9" s="1303"/>
      <c r="R9" s="1303"/>
      <c r="S9" s="1303"/>
      <c r="T9" s="1303"/>
      <c r="U9" s="551"/>
      <c r="V9" s="551"/>
      <c r="W9" s="489"/>
      <c r="X9" s="559"/>
      <c r="Y9" s="559"/>
      <c r="Z9" s="559"/>
      <c r="AA9" s="559"/>
      <c r="AB9" s="559"/>
    </row>
    <row r="10" spans="1:28" s="746" customFormat="1" ht="5.25" hidden="1">
      <c r="A10" s="1121"/>
      <c r="B10" s="1121"/>
      <c r="C10" s="1121"/>
      <c r="D10" s="1121"/>
      <c r="E10" s="1121"/>
      <c r="F10" s="1121"/>
      <c r="G10" s="1121"/>
      <c r="H10" s="1121"/>
      <c r="L10" s="1139"/>
      <c r="M10" s="1046"/>
      <c r="O10" s="1302"/>
      <c r="P10" s="1302"/>
      <c r="Q10" s="1302"/>
      <c r="R10" s="1302"/>
      <c r="S10" s="1302"/>
      <c r="T10" s="1302"/>
      <c r="U10" s="780"/>
      <c r="V10" s="780"/>
      <c r="X10" s="1121"/>
      <c r="Y10" s="1121"/>
      <c r="Z10" s="1121"/>
      <c r="AA10" s="1121"/>
      <c r="AB10" s="1121"/>
    </row>
    <row r="11" spans="1:28" s="539" customFormat="1" ht="11.25" hidden="1">
      <c r="A11" s="559"/>
      <c r="B11" s="559"/>
      <c r="C11" s="559"/>
      <c r="D11" s="559"/>
      <c r="E11" s="559"/>
      <c r="F11" s="559"/>
      <c r="G11" s="559"/>
      <c r="H11" s="559"/>
      <c r="L11" s="1297"/>
      <c r="M11" s="1297"/>
      <c r="N11" s="536"/>
      <c r="O11" s="551"/>
      <c r="P11" s="551"/>
      <c r="Q11" s="551"/>
      <c r="R11" s="551"/>
      <c r="S11" s="551"/>
      <c r="T11" s="551"/>
      <c r="U11" s="557" t="s">
        <v>371</v>
      </c>
      <c r="X11" s="559"/>
      <c r="Y11" s="559"/>
      <c r="Z11" s="559"/>
      <c r="AA11" s="559"/>
      <c r="AB11" s="559"/>
    </row>
    <row r="12" spans="1:28">
      <c r="J12" s="499"/>
      <c r="K12" s="499"/>
      <c r="L12" s="494"/>
      <c r="M12" s="494"/>
      <c r="N12" s="472"/>
      <c r="O12" s="1304"/>
      <c r="P12" s="1304"/>
      <c r="Q12" s="1304"/>
      <c r="R12" s="1304"/>
      <c r="S12" s="1304"/>
      <c r="T12" s="1304"/>
      <c r="U12" s="1304"/>
    </row>
    <row r="13" spans="1:28">
      <c r="J13" s="499"/>
      <c r="K13" s="499"/>
      <c r="L13" s="1227" t="s">
        <v>445</v>
      </c>
      <c r="M13" s="1227"/>
      <c r="N13" s="1227"/>
      <c r="O13" s="1227"/>
      <c r="P13" s="1227"/>
      <c r="Q13" s="1227"/>
      <c r="R13" s="1227"/>
      <c r="S13" s="1227"/>
      <c r="T13" s="1227"/>
      <c r="U13" s="1227"/>
      <c r="V13" s="1227"/>
      <c r="W13" s="1227" t="s">
        <v>446</v>
      </c>
    </row>
    <row r="14" spans="1:28" ht="14.25" customHeight="1">
      <c r="J14" s="499"/>
      <c r="K14" s="499"/>
      <c r="L14" s="1310" t="s">
        <v>91</v>
      </c>
      <c r="M14" s="1310" t="s">
        <v>602</v>
      </c>
      <c r="N14" s="630"/>
      <c r="O14" s="1311" t="s">
        <v>604</v>
      </c>
      <c r="P14" s="1312"/>
      <c r="Q14" s="1312"/>
      <c r="R14" s="1312"/>
      <c r="S14" s="1312"/>
      <c r="T14" s="1313"/>
      <c r="U14" s="1293" t="s">
        <v>339</v>
      </c>
      <c r="V14" s="1307" t="s">
        <v>274</v>
      </c>
      <c r="W14" s="1227"/>
    </row>
    <row r="15" spans="1:28" ht="14.25" customHeight="1">
      <c r="J15" s="499"/>
      <c r="K15" s="499"/>
      <c r="L15" s="1310"/>
      <c r="M15" s="1310"/>
      <c r="N15" s="631"/>
      <c r="O15" s="1316" t="s">
        <v>578</v>
      </c>
      <c r="P15" s="1314" t="s">
        <v>270</v>
      </c>
      <c r="Q15" s="1315"/>
      <c r="R15" s="1290" t="s">
        <v>615</v>
      </c>
      <c r="S15" s="1291"/>
      <c r="T15" s="1292"/>
      <c r="U15" s="1294"/>
      <c r="V15" s="1308"/>
      <c r="W15" s="1227"/>
    </row>
    <row r="16" spans="1:28" ht="33.75" customHeight="1">
      <c r="J16" s="499"/>
      <c r="K16" s="499"/>
      <c r="L16" s="1310"/>
      <c r="M16" s="1310"/>
      <c r="N16" s="632"/>
      <c r="O16" s="1317"/>
      <c r="P16" s="505" t="s">
        <v>579</v>
      </c>
      <c r="Q16" s="505" t="s">
        <v>6</v>
      </c>
      <c r="R16" s="506" t="s">
        <v>273</v>
      </c>
      <c r="S16" s="1305" t="s">
        <v>272</v>
      </c>
      <c r="T16" s="1306"/>
      <c r="U16" s="1295"/>
      <c r="V16" s="1309"/>
      <c r="W16" s="1227"/>
    </row>
    <row r="17" spans="1:28">
      <c r="J17" s="499"/>
      <c r="K17" s="538">
        <v>1</v>
      </c>
      <c r="L17" s="616" t="s">
        <v>92</v>
      </c>
      <c r="M17" s="616" t="s">
        <v>48</v>
      </c>
      <c r="N17" s="618" t="str">
        <f ca="1">OFFSET(N17,0,-1)</f>
        <v>2</v>
      </c>
      <c r="O17" s="617">
        <f ca="1">OFFSET(O17,0,-1)+1</f>
        <v>3</v>
      </c>
      <c r="P17" s="617">
        <f ca="1">OFFSET(P17,0,-1)+1</f>
        <v>4</v>
      </c>
      <c r="Q17" s="617">
        <f ca="1">OFFSET(Q17,0,-1)+1</f>
        <v>5</v>
      </c>
      <c r="R17" s="617">
        <f ca="1">OFFSET(R17,0,-1)+1</f>
        <v>6</v>
      </c>
      <c r="S17" s="1298">
        <f ca="1">OFFSET(S17,0,-1)+1</f>
        <v>7</v>
      </c>
      <c r="T17" s="1298"/>
      <c r="U17" s="617">
        <f ca="1">OFFSET(U17,0,-2)+1</f>
        <v>8</v>
      </c>
      <c r="V17" s="618">
        <f ca="1">OFFSET(V17,0,-1)</f>
        <v>8</v>
      </c>
      <c r="W17" s="617">
        <f ca="1">OFFSET(W17,0,-1)+1</f>
        <v>9</v>
      </c>
    </row>
    <row r="18" spans="1:28" ht="22.5">
      <c r="A18" s="1281">
        <v>1</v>
      </c>
      <c r="B18" s="795"/>
      <c r="C18" s="795"/>
      <c r="D18" s="795"/>
      <c r="E18" s="796"/>
      <c r="F18" s="797"/>
      <c r="G18" s="797"/>
      <c r="H18" s="797"/>
      <c r="I18" s="798"/>
      <c r="J18" s="793"/>
      <c r="K18" s="800"/>
      <c r="L18" s="562">
        <f>mergeValue(A18)</f>
        <v>1</v>
      </c>
      <c r="M18" s="610" t="s">
        <v>19</v>
      </c>
      <c r="N18" s="615"/>
      <c r="O18" s="1282"/>
      <c r="P18" s="1282"/>
      <c r="Q18" s="1282"/>
      <c r="R18" s="1282"/>
      <c r="S18" s="1282"/>
      <c r="T18" s="1282"/>
      <c r="U18" s="1282"/>
      <c r="V18" s="1282"/>
      <c r="W18" s="599" t="s">
        <v>718</v>
      </c>
      <c r="Y18" s="558"/>
      <c r="Z18" s="558" t="str">
        <f t="shared" ref="Z18:Z31" si="0">IF(M18="","",M18 )</f>
        <v>Наименование тарифа</v>
      </c>
      <c r="AA18" s="558"/>
      <c r="AB18" s="558"/>
    </row>
    <row r="19" spans="1:28" ht="22.5">
      <c r="A19" s="1281"/>
      <c r="B19" s="1281">
        <v>1</v>
      </c>
      <c r="C19" s="795"/>
      <c r="D19" s="795"/>
      <c r="E19" s="797"/>
      <c r="F19" s="797"/>
      <c r="G19" s="797"/>
      <c r="H19" s="797"/>
      <c r="I19" s="792"/>
      <c r="J19" s="791"/>
      <c r="K19" s="794"/>
      <c r="L19" s="562" t="str">
        <f>mergeValue(A19) &amp;"."&amp; mergeValue(B19)</f>
        <v>1.1</v>
      </c>
      <c r="M19" s="516" t="s">
        <v>15</v>
      </c>
      <c r="N19" s="615"/>
      <c r="O19" s="1282"/>
      <c r="P19" s="1282"/>
      <c r="Q19" s="1282"/>
      <c r="R19" s="1282"/>
      <c r="S19" s="1282"/>
      <c r="T19" s="1282"/>
      <c r="U19" s="1282"/>
      <c r="V19" s="1282"/>
      <c r="W19" s="599" t="s">
        <v>459</v>
      </c>
      <c r="Y19" s="558"/>
      <c r="Z19" s="558" t="str">
        <f t="shared" si="0"/>
        <v>Территория действия тарифа</v>
      </c>
      <c r="AA19" s="558"/>
      <c r="AB19" s="558"/>
    </row>
    <row r="20" spans="1:28" ht="22.5">
      <c r="A20" s="1281"/>
      <c r="B20" s="1281"/>
      <c r="C20" s="1281">
        <v>1</v>
      </c>
      <c r="D20" s="795"/>
      <c r="E20" s="797"/>
      <c r="F20" s="797"/>
      <c r="G20" s="797"/>
      <c r="H20" s="797"/>
      <c r="I20" s="799"/>
      <c r="J20" s="791"/>
      <c r="K20" s="794"/>
      <c r="L20" s="562" t="str">
        <f>mergeValue(A20) &amp;"."&amp; mergeValue(B20)&amp;"."&amp; mergeValue(C20)</f>
        <v>1.1.1</v>
      </c>
      <c r="M20" s="517" t="s">
        <v>7</v>
      </c>
      <c r="N20" s="615"/>
      <c r="O20" s="1282"/>
      <c r="P20" s="1282"/>
      <c r="Q20" s="1282"/>
      <c r="R20" s="1282"/>
      <c r="S20" s="1282"/>
      <c r="T20" s="1282"/>
      <c r="U20" s="1282"/>
      <c r="V20" s="1282"/>
      <c r="W20" s="599" t="s">
        <v>600</v>
      </c>
      <c r="Y20" s="558"/>
      <c r="Z20" s="558" t="str">
        <f t="shared" si="0"/>
        <v xml:space="preserve">Наименование системы теплоснабжения </v>
      </c>
      <c r="AA20" s="558"/>
      <c r="AB20" s="558"/>
    </row>
    <row r="21" spans="1:28" ht="22.5">
      <c r="A21" s="1281"/>
      <c r="B21" s="1281"/>
      <c r="C21" s="1281"/>
      <c r="D21" s="1281">
        <v>1</v>
      </c>
      <c r="E21" s="797"/>
      <c r="F21" s="797"/>
      <c r="G21" s="797"/>
      <c r="H21" s="797"/>
      <c r="I21" s="799"/>
      <c r="J21" s="791"/>
      <c r="K21" s="794"/>
      <c r="L21" s="562" t="str">
        <f>mergeValue(A21) &amp;"."&amp; mergeValue(B21)&amp;"."&amp; mergeValue(C21)&amp;"."&amp; mergeValue(D21)</f>
        <v>1.1.1.1</v>
      </c>
      <c r="M21" s="518" t="s">
        <v>21</v>
      </c>
      <c r="N21" s="615"/>
      <c r="O21" s="1282"/>
      <c r="P21" s="1282"/>
      <c r="Q21" s="1282"/>
      <c r="R21" s="1282"/>
      <c r="S21" s="1282"/>
      <c r="T21" s="1282"/>
      <c r="U21" s="1282"/>
      <c r="V21" s="1282"/>
      <c r="W21" s="599" t="s">
        <v>601</v>
      </c>
      <c r="Y21" s="558"/>
      <c r="Z21" s="558" t="str">
        <f t="shared" si="0"/>
        <v xml:space="preserve">Источник тепловой энергии  </v>
      </c>
      <c r="AA21" s="558"/>
      <c r="AB21" s="558"/>
    </row>
    <row r="22" spans="1:28" ht="78.75">
      <c r="A22" s="1281"/>
      <c r="B22" s="1281"/>
      <c r="C22" s="1281"/>
      <c r="D22" s="1281"/>
      <c r="E22" s="1281">
        <v>1</v>
      </c>
      <c r="F22" s="797"/>
      <c r="G22" s="797"/>
      <c r="H22" s="795">
        <v>1</v>
      </c>
      <c r="I22" s="1281">
        <v>1</v>
      </c>
      <c r="J22" s="797"/>
      <c r="K22" s="802"/>
      <c r="L22" s="562" t="str">
        <f>mergeValue(A22) &amp;"."&amp; mergeValue(B22)&amp;"."&amp; mergeValue(C22)&amp;"."&amp; mergeValue(D22)&amp;"."&amp; mergeValue(E22)</f>
        <v>1.1.1.1.1</v>
      </c>
      <c r="M22" s="524" t="s">
        <v>8</v>
      </c>
      <c r="N22" s="615"/>
      <c r="O22" s="1283"/>
      <c r="P22" s="1283"/>
      <c r="Q22" s="1283"/>
      <c r="R22" s="1283"/>
      <c r="S22" s="1283"/>
      <c r="T22" s="1283"/>
      <c r="U22" s="1283"/>
      <c r="V22" s="1283"/>
      <c r="W22" s="599" t="s">
        <v>719</v>
      </c>
      <c r="Y22" s="558"/>
      <c r="Z22" s="558" t="str">
        <f t="shared" si="0"/>
        <v>Схема подключения теплопотребляющей установки к коллектору источника тепловой энергии</v>
      </c>
      <c r="AA22" s="558"/>
      <c r="AB22" s="558"/>
    </row>
    <row r="23" spans="1:28" ht="33.75">
      <c r="A23" s="1281"/>
      <c r="B23" s="1281"/>
      <c r="C23" s="1281"/>
      <c r="D23" s="1281"/>
      <c r="E23" s="1281"/>
      <c r="F23" s="1281">
        <v>1</v>
      </c>
      <c r="G23" s="795"/>
      <c r="H23" s="795"/>
      <c r="I23" s="1281"/>
      <c r="J23" s="1281">
        <v>1</v>
      </c>
      <c r="K23" s="803"/>
      <c r="L23" s="562" t="str">
        <f>mergeValue(A23) &amp;"."&amp; mergeValue(B23)&amp;"."&amp; mergeValue(C23)&amp;"."&amp; mergeValue(D23)&amp;"."&amp; mergeValue(E23)&amp;"."&amp; mergeValue(F23)</f>
        <v>1.1.1.1.1.1</v>
      </c>
      <c r="M23" s="525" t="s">
        <v>9</v>
      </c>
      <c r="N23" s="615"/>
      <c r="O23" s="1284"/>
      <c r="P23" s="1285"/>
      <c r="Q23" s="1285"/>
      <c r="R23" s="1285"/>
      <c r="S23" s="1285"/>
      <c r="T23" s="1285"/>
      <c r="U23" s="1285"/>
      <c r="V23" s="1286"/>
      <c r="W23" s="599" t="s">
        <v>720</v>
      </c>
      <c r="Y23" s="558"/>
      <c r="Z23" s="558" t="str">
        <f t="shared" si="0"/>
        <v>Группа потребителей</v>
      </c>
      <c r="AA23" s="558"/>
      <c r="AB23" s="558"/>
    </row>
    <row r="24" spans="1:28" ht="122.1" customHeight="1">
      <c r="A24" s="1281"/>
      <c r="B24" s="1281"/>
      <c r="C24" s="1281"/>
      <c r="D24" s="1281"/>
      <c r="E24" s="1281"/>
      <c r="F24" s="1281"/>
      <c r="G24" s="795">
        <v>1</v>
      </c>
      <c r="H24" s="795"/>
      <c r="I24" s="1281"/>
      <c r="J24" s="1281"/>
      <c r="K24" s="803">
        <v>1</v>
      </c>
      <c r="L24" s="562" t="str">
        <f>mergeValue(A24) &amp;"."&amp; mergeValue(B24)&amp;"."&amp; mergeValue(C24)&amp;"."&amp; mergeValue(D24)&amp;"."&amp; mergeValue(E24)&amp;"."&amp; mergeValue(F24)&amp;"."&amp; mergeValue(G24)</f>
        <v>1.1.1.1.1.1.1</v>
      </c>
      <c r="M24" s="1088"/>
      <c r="N24" s="615"/>
      <c r="O24" s="532"/>
      <c r="P24" s="532"/>
      <c r="Q24" s="1040"/>
      <c r="R24" s="1287"/>
      <c r="S24" s="1289" t="s">
        <v>83</v>
      </c>
      <c r="T24" s="1288"/>
      <c r="U24" s="1289" t="s">
        <v>84</v>
      </c>
      <c r="V24" s="532"/>
      <c r="W24" s="1299" t="s">
        <v>721</v>
      </c>
      <c r="X24" s="554" t="str">
        <f>strCheckDate(O25:V25)</f>
        <v/>
      </c>
      <c r="Y24" s="558"/>
      <c r="Z24" s="558" t="str">
        <f t="shared" si="0"/>
        <v/>
      </c>
      <c r="AA24" s="558"/>
      <c r="AB24" s="558"/>
    </row>
    <row r="25" spans="1:28" ht="11.25" hidden="1">
      <c r="A25" s="1281"/>
      <c r="B25" s="1281"/>
      <c r="C25" s="1281"/>
      <c r="D25" s="1281"/>
      <c r="E25" s="1281"/>
      <c r="F25" s="1281"/>
      <c r="G25" s="795"/>
      <c r="H25" s="795"/>
      <c r="I25" s="1281"/>
      <c r="J25" s="1281"/>
      <c r="K25" s="803"/>
      <c r="L25" s="569"/>
      <c r="M25" s="615"/>
      <c r="N25" s="615"/>
      <c r="O25" s="532"/>
      <c r="P25" s="532"/>
      <c r="Q25" s="553" t="str">
        <f>R24 &amp; "-" &amp; T24</f>
        <v>-</v>
      </c>
      <c r="R25" s="1288"/>
      <c r="S25" s="1289"/>
      <c r="T25" s="1288"/>
      <c r="U25" s="1289"/>
      <c r="V25" s="532"/>
      <c r="W25" s="1300"/>
      <c r="Y25" s="558"/>
      <c r="Z25" s="558" t="str">
        <f t="shared" si="0"/>
        <v/>
      </c>
      <c r="AA25" s="558"/>
      <c r="AB25" s="558"/>
    </row>
    <row r="26" spans="1:28" ht="15" customHeight="1">
      <c r="A26" s="1281"/>
      <c r="B26" s="1281"/>
      <c r="C26" s="1281"/>
      <c r="D26" s="1281"/>
      <c r="E26" s="1281"/>
      <c r="F26" s="1281"/>
      <c r="G26" s="797"/>
      <c r="H26" s="795"/>
      <c r="I26" s="1281"/>
      <c r="J26" s="1281"/>
      <c r="K26" s="802"/>
      <c r="L26" s="508"/>
      <c r="M26" s="527" t="s">
        <v>24</v>
      </c>
      <c r="N26" s="534"/>
      <c r="O26" s="534"/>
      <c r="P26" s="534"/>
      <c r="Q26" s="534"/>
      <c r="R26" s="534"/>
      <c r="S26" s="534"/>
      <c r="T26" s="534"/>
      <c r="U26" s="534"/>
      <c r="V26" s="530"/>
      <c r="W26" s="1301"/>
      <c r="Y26" s="558"/>
      <c r="Z26" s="558" t="str">
        <f t="shared" si="0"/>
        <v>Добавить вид теплоносителя (параметры теплоносителя)</v>
      </c>
      <c r="AA26" s="558"/>
      <c r="AB26" s="558"/>
    </row>
    <row r="27" spans="1:28" ht="15" customHeight="1">
      <c r="A27" s="1281"/>
      <c r="B27" s="1281"/>
      <c r="C27" s="1281"/>
      <c r="D27" s="1281"/>
      <c r="E27" s="1281"/>
      <c r="F27" s="797"/>
      <c r="G27" s="797"/>
      <c r="H27" s="795"/>
      <c r="I27" s="1281"/>
      <c r="J27" s="797"/>
      <c r="K27" s="802"/>
      <c r="L27" s="508"/>
      <c r="M27" s="526" t="s">
        <v>10</v>
      </c>
      <c r="N27" s="534"/>
      <c r="O27" s="534"/>
      <c r="P27" s="534"/>
      <c r="Q27" s="534"/>
      <c r="R27" s="534"/>
      <c r="S27" s="534"/>
      <c r="T27" s="534"/>
      <c r="U27" s="533"/>
      <c r="V27" s="534"/>
      <c r="W27" s="634"/>
      <c r="Y27" s="558"/>
      <c r="Z27" s="558" t="str">
        <f t="shared" si="0"/>
        <v>Добавить группу потребителей</v>
      </c>
      <c r="AA27" s="558"/>
      <c r="AB27" s="558"/>
    </row>
    <row r="28" spans="1:28" ht="15" customHeight="1">
      <c r="A28" s="1281"/>
      <c r="B28" s="1281"/>
      <c r="C28" s="1281"/>
      <c r="D28" s="1281"/>
      <c r="E28" s="801"/>
      <c r="F28" s="797"/>
      <c r="G28" s="797"/>
      <c r="H28" s="797"/>
      <c r="I28" s="793"/>
      <c r="J28" s="790"/>
      <c r="K28" s="800"/>
      <c r="L28" s="508"/>
      <c r="M28" s="521" t="s">
        <v>11</v>
      </c>
      <c r="N28" s="534"/>
      <c r="O28" s="534"/>
      <c r="P28" s="534"/>
      <c r="Q28" s="534"/>
      <c r="R28" s="534"/>
      <c r="S28" s="534"/>
      <c r="T28" s="534"/>
      <c r="U28" s="533"/>
      <c r="V28" s="534"/>
      <c r="W28" s="634"/>
      <c r="Y28" s="558"/>
      <c r="Z28" s="558" t="str">
        <f t="shared" si="0"/>
        <v>Добавить схему подключения</v>
      </c>
      <c r="AA28" s="558"/>
      <c r="AB28" s="558"/>
    </row>
    <row r="29" spans="1:28" ht="15" customHeight="1">
      <c r="A29" s="1281"/>
      <c r="B29" s="1281"/>
      <c r="C29" s="1281"/>
      <c r="D29" s="801"/>
      <c r="E29" s="801"/>
      <c r="F29" s="797"/>
      <c r="G29" s="797"/>
      <c r="H29" s="797"/>
      <c r="I29" s="793"/>
      <c r="J29" s="790"/>
      <c r="K29" s="800"/>
      <c r="L29" s="508"/>
      <c r="M29" s="520" t="s">
        <v>16</v>
      </c>
      <c r="N29" s="534"/>
      <c r="O29" s="534"/>
      <c r="P29" s="534"/>
      <c r="Q29" s="534"/>
      <c r="R29" s="534"/>
      <c r="S29" s="534"/>
      <c r="T29" s="534"/>
      <c r="U29" s="533"/>
      <c r="V29" s="534"/>
      <c r="W29" s="634"/>
      <c r="Y29" s="558"/>
      <c r="Z29" s="558" t="str">
        <f t="shared" si="0"/>
        <v>Добавить источник тепловой энергии</v>
      </c>
      <c r="AA29" s="558"/>
      <c r="AB29" s="558"/>
    </row>
    <row r="30" spans="1:28" ht="15" customHeight="1">
      <c r="A30" s="1281"/>
      <c r="B30" s="1281"/>
      <c r="C30" s="801"/>
      <c r="D30" s="801"/>
      <c r="E30" s="801"/>
      <c r="F30" s="801"/>
      <c r="G30" s="806"/>
      <c r="H30" s="793"/>
      <c r="I30" s="804"/>
      <c r="J30" s="790"/>
      <c r="K30" s="805"/>
      <c r="L30" s="508"/>
      <c r="M30" s="519" t="s">
        <v>17</v>
      </c>
      <c r="N30" s="534"/>
      <c r="O30" s="534"/>
      <c r="P30" s="534"/>
      <c r="Q30" s="534"/>
      <c r="R30" s="534"/>
      <c r="S30" s="534"/>
      <c r="T30" s="534"/>
      <c r="U30" s="533"/>
      <c r="V30" s="534"/>
      <c r="W30" s="634"/>
      <c r="Y30" s="558"/>
      <c r="Z30" s="558" t="str">
        <f t="shared" si="0"/>
        <v>Добавить наименование системы теплоснабжения</v>
      </c>
      <c r="AA30" s="558"/>
      <c r="AB30" s="558"/>
    </row>
    <row r="31" spans="1:28" ht="15" customHeight="1">
      <c r="A31" s="1281"/>
      <c r="B31" s="801"/>
      <c r="C31" s="801"/>
      <c r="D31" s="801"/>
      <c r="E31" s="801"/>
      <c r="F31" s="801"/>
      <c r="G31" s="806"/>
      <c r="H31" s="793"/>
      <c r="I31" s="793"/>
      <c r="J31" s="790"/>
      <c r="K31" s="800"/>
      <c r="L31" s="508"/>
      <c r="M31" s="528" t="s">
        <v>18</v>
      </c>
      <c r="N31" s="534"/>
      <c r="O31" s="534"/>
      <c r="P31" s="534"/>
      <c r="Q31" s="534"/>
      <c r="R31" s="534"/>
      <c r="S31" s="534"/>
      <c r="T31" s="534"/>
      <c r="U31" s="533"/>
      <c r="V31" s="534"/>
      <c r="W31" s="634"/>
      <c r="Y31" s="558"/>
      <c r="Z31" s="558" t="str">
        <f t="shared" si="0"/>
        <v>Добавить территорию действия тарифа</v>
      </c>
      <c r="AA31" s="558"/>
      <c r="AB31" s="558"/>
    </row>
    <row r="32" spans="1:28" s="492" customFormat="1" ht="15" customHeight="1">
      <c r="A32" s="789"/>
      <c r="B32" s="789"/>
      <c r="C32" s="789"/>
      <c r="D32" s="789"/>
      <c r="E32" s="789"/>
      <c r="F32" s="789"/>
      <c r="G32" s="789"/>
      <c r="H32" s="789"/>
      <c r="I32" s="789"/>
      <c r="J32" s="789"/>
      <c r="K32" s="789"/>
      <c r="L32" s="462"/>
      <c r="M32" s="535" t="s">
        <v>308</v>
      </c>
      <c r="N32" s="534"/>
      <c r="O32" s="534"/>
      <c r="P32" s="534"/>
      <c r="Q32" s="534"/>
      <c r="R32" s="534"/>
      <c r="S32" s="534"/>
      <c r="T32" s="534"/>
      <c r="U32" s="533"/>
      <c r="V32" s="534"/>
      <c r="W32" s="634"/>
      <c r="X32" s="556"/>
      <c r="Y32" s="556"/>
      <c r="Z32" s="556"/>
      <c r="AA32" s="556"/>
      <c r="AB32" s="556"/>
    </row>
    <row r="33" spans="1:28" ht="11.25">
      <c r="A33" s="493"/>
      <c r="B33" s="493"/>
      <c r="C33" s="493"/>
      <c r="D33" s="493"/>
      <c r="E33" s="493"/>
      <c r="F33" s="493"/>
      <c r="G33" s="493"/>
      <c r="H33" s="493"/>
      <c r="I33" s="493"/>
      <c r="J33" s="493"/>
      <c r="K33" s="493"/>
      <c r="X33" s="493"/>
      <c r="Y33" s="493"/>
      <c r="Z33" s="493"/>
      <c r="AA33" s="493"/>
      <c r="AB33" s="493"/>
    </row>
    <row r="34" spans="1:28" ht="89.25" customHeight="1">
      <c r="L34" s="1">
        <v>1</v>
      </c>
      <c r="M34" s="1274" t="s">
        <v>722</v>
      </c>
      <c r="N34" s="1274"/>
      <c r="O34" s="1274"/>
      <c r="P34" s="1274"/>
      <c r="Q34" s="1274"/>
      <c r="R34" s="1274"/>
      <c r="S34" s="1274"/>
      <c r="T34" s="1274"/>
      <c r="U34" s="1274"/>
      <c r="V34" s="1274"/>
      <c r="W34" s="1274"/>
    </row>
  </sheetData>
  <sheetProtection password="FA9C" sheet="1" objects="1" scenarios="1" formatColumns="0" formatRows="0"/>
  <dataConsolidate/>
  <mergeCells count="39">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 ref="R15:T15"/>
    <mergeCell ref="U14:U16"/>
    <mergeCell ref="T24:T25"/>
    <mergeCell ref="U24:U25"/>
    <mergeCell ref="L5:T5"/>
    <mergeCell ref="L11:M11"/>
    <mergeCell ref="S17:T17"/>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formula1>kind_of_cons</formula1>
    </dataValidation>
    <dataValidation allowBlank="1" promptTitle="checkPeriodRange" sqref="Q25 Q65561 Q131097 Q196633 Q262169 Q327705 Q393241 Q458777 Q524313 Q589849 Q655385 Q720921 Q786457 Q851993 Q917529 Q983065"/>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U524312 S24"/>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CheckUpdates">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48</v>
      </c>
    </row>
    <row r="2" spans="1:20" ht="22.5">
      <c r="F2" s="1275" t="s">
        <v>470</v>
      </c>
      <c r="G2" s="1276"/>
      <c r="H2" s="1277"/>
      <c r="I2" s="407"/>
    </row>
    <row r="3" spans="1:20" ht="3" customHeight="1"/>
    <row r="4" spans="1:20" s="182" customFormat="1" ht="11.25">
      <c r="A4" s="206"/>
      <c r="B4" s="206"/>
      <c r="C4" s="206"/>
      <c r="D4" s="206"/>
      <c r="F4" s="1227" t="s">
        <v>445</v>
      </c>
      <c r="G4" s="1227"/>
      <c r="H4" s="1227"/>
      <c r="I4" s="1278"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8"/>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25.05.2023</v>
      </c>
      <c r="I7" s="188" t="s">
        <v>472</v>
      </c>
      <c r="J7" s="312"/>
      <c r="K7" s="206"/>
      <c r="L7" s="206"/>
      <c r="M7" s="206"/>
      <c r="N7" s="206"/>
      <c r="O7" s="206"/>
      <c r="P7" s="206"/>
      <c r="Q7" s="206"/>
      <c r="R7" s="206"/>
      <c r="S7" s="206"/>
      <c r="T7" s="206"/>
    </row>
    <row r="8" spans="1:20" s="182" customFormat="1" ht="45">
      <c r="A8" s="1279">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79"/>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79"/>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79"/>
      <c r="B11" s="1279">
        <v>1</v>
      </c>
      <c r="C11" s="321"/>
      <c r="D11" s="321"/>
      <c r="F11" s="313" t="str">
        <f>"4."&amp;mergeValue(A11) &amp;"."&amp;mergeValue(B11)</f>
        <v>4.1.1</v>
      </c>
      <c r="G11" s="304" t="s">
        <v>570</v>
      </c>
      <c r="H11" s="297" t="str">
        <f>IF(region_name="","",region_name)</f>
        <v>Костромская область</v>
      </c>
      <c r="I11" s="188" t="s">
        <v>478</v>
      </c>
      <c r="J11" s="312"/>
      <c r="K11" s="206"/>
      <c r="L11" s="206"/>
      <c r="M11" s="206"/>
      <c r="N11" s="206"/>
      <c r="O11" s="206"/>
      <c r="P11" s="206"/>
      <c r="Q11" s="206"/>
      <c r="R11" s="206"/>
      <c r="S11" s="206"/>
      <c r="T11" s="206"/>
    </row>
    <row r="12" spans="1:20" s="182" customFormat="1" ht="22.5">
      <c r="A12" s="1279"/>
      <c r="B12" s="1279"/>
      <c r="C12" s="1279">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79"/>
      <c r="B13" s="1279"/>
      <c r="C13" s="1279"/>
      <c r="D13" s="321">
        <v>1</v>
      </c>
      <c r="F13" s="313" t="str">
        <f>"4."&amp;mergeValue(A13) &amp;"."&amp;mergeValue(B13)&amp;"."&amp;mergeValue(C13)&amp;"."&amp;mergeValue(D13)</f>
        <v>4.1.1.1.1</v>
      </c>
      <c r="G13" s="392" t="s">
        <v>477</v>
      </c>
      <c r="H13" s="297"/>
      <c r="I13" s="1280" t="s">
        <v>569</v>
      </c>
      <c r="J13" s="312"/>
      <c r="K13" s="206"/>
      <c r="L13" s="206"/>
      <c r="M13" s="206"/>
      <c r="N13" s="206"/>
      <c r="O13" s="206"/>
      <c r="P13" s="206"/>
      <c r="Q13" s="206"/>
      <c r="R13" s="206"/>
      <c r="S13" s="206"/>
      <c r="T13" s="206"/>
    </row>
    <row r="14" spans="1:20" s="182" customFormat="1" ht="18.75">
      <c r="A14" s="1279"/>
      <c r="B14" s="1279"/>
      <c r="C14" s="1279"/>
      <c r="D14" s="321"/>
      <c r="F14" s="315"/>
      <c r="G14" s="143" t="s">
        <v>4</v>
      </c>
      <c r="H14" s="320"/>
      <c r="I14" s="1280"/>
      <c r="J14" s="312"/>
      <c r="K14" s="206"/>
      <c r="L14" s="206"/>
      <c r="M14" s="206"/>
      <c r="N14" s="206"/>
      <c r="O14" s="206"/>
      <c r="P14" s="206"/>
      <c r="Q14" s="206"/>
      <c r="R14" s="206"/>
      <c r="S14" s="206"/>
      <c r="T14" s="206"/>
    </row>
    <row r="15" spans="1:20" s="182" customFormat="1" ht="18.75">
      <c r="A15" s="1279"/>
      <c r="B15" s="1279"/>
      <c r="C15" s="321"/>
      <c r="D15" s="321"/>
      <c r="F15" s="393"/>
      <c r="G15" s="187" t="s">
        <v>401</v>
      </c>
      <c r="H15" s="394"/>
      <c r="I15" s="395"/>
      <c r="J15" s="312"/>
      <c r="K15" s="206"/>
      <c r="L15" s="206"/>
      <c r="M15" s="206"/>
      <c r="N15" s="206"/>
      <c r="O15" s="206"/>
      <c r="P15" s="206"/>
      <c r="Q15" s="206"/>
      <c r="R15" s="206"/>
      <c r="S15" s="206"/>
      <c r="T15" s="206"/>
    </row>
    <row r="16" spans="1:20" s="182" customFormat="1" ht="18.75">
      <c r="A16" s="1279"/>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4" t="s">
        <v>571</v>
      </c>
      <c r="H19" s="1274"/>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8B2C352A31B6A148A23BD10B389C5095" ma:contentTypeVersion="1" ma:contentTypeDescription="Создание документа." ma:contentTypeScope="" ma:versionID="98e67692f231577cb25472ca3c5a6fc8">
  <xsd:schema xmlns:xsd="http://www.w3.org/2001/XMLSchema" xmlns:xs="http://www.w3.org/2001/XMLSchema" xmlns:p="http://schemas.microsoft.com/office/2006/metadata/properties" xmlns:ns2="4c61ceaf-f135-4735-8426-18531d9cc3f4" targetNamespace="http://schemas.microsoft.com/office/2006/metadata/properties" ma:root="true" ma:fieldsID="b8bd6ee87f7400982f592351b2be5db0" ns2:_="">
    <xsd:import namespace="4c61ceaf-f135-4735-8426-18531d9cc3f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1ceaf-f135-4735-8426-18531d9cc3f4" elementFormDefault="qualified">
    <xsd:import namespace="http://schemas.microsoft.com/office/2006/documentManagement/types"/>
    <xsd:import namespace="http://schemas.microsoft.com/office/infopath/2007/PartnerControls"/>
    <xsd:element name="SharedWithUsers" ma:index="8" nillable="true" ma:displayName="Общий доступ с использованием"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904F6A-AF42-4BCA-BD07-8E5E122A9881}">
  <ds:schemaRefs>
    <ds:schemaRef ds:uri="http://schemas.microsoft.com/sharepoint/v3/contenttype/forms"/>
  </ds:schemaRefs>
</ds:datastoreItem>
</file>

<file path=customXml/itemProps2.xml><?xml version="1.0" encoding="utf-8"?>
<ds:datastoreItem xmlns:ds="http://schemas.openxmlformats.org/officeDocument/2006/customXml" ds:itemID="{C9485EB6-AEAA-4AEE-9E96-52F76A2A294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6CAC00F-087F-4F72-8A07-899541E4F2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1ceaf-f135-4735-8426-18531d9cc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822</vt:i4>
      </vt:variant>
    </vt:vector>
  </HeadingPairs>
  <TitlesOfParts>
    <vt:vector size="834" baseType="lpstr">
      <vt:lpstr>Инструкция</vt:lpstr>
      <vt:lpstr>Титульный</vt:lpstr>
      <vt:lpstr>Территории</vt:lpstr>
      <vt:lpstr>Перечень тарифов</vt:lpstr>
      <vt:lpstr>Форма 1.0.1 | Т-ТЭ | потр</vt:lpstr>
      <vt:lpstr>Форма 4.10.2 | Т-ТЭ | потр</vt:lpstr>
      <vt:lpstr>Форма 1.0.1 | Форма 4.9</vt:lpstr>
      <vt:lpstr>Форма 4.9</vt:lpstr>
      <vt:lpstr>Форма 1.0.1 | Форма 4.10.1</vt:lpstr>
      <vt:lpstr>Форма 4.10.1</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checkCell_List13</vt:lpstr>
      <vt:lpstr>checkCells_List05_1</vt:lpstr>
      <vt:lpstr>checkCells_List05_10</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checkCells_List14_1</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data_List13</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et_List13_1</vt:lpstr>
      <vt:lpstr>et_List14_1_1</vt:lpstr>
      <vt:lpstr>et_List14_1_2</vt:lpstr>
      <vt:lpstr>et_List14_1_3</vt:lpstr>
      <vt:lpstr>et_List14_1_4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List13_GroundMaterials_1</vt:lpstr>
      <vt:lpstr>List13_note</vt:lpstr>
      <vt:lpstr>List14_1_Date</vt:lpstr>
      <vt:lpstr>List14_1_Date_1</vt:lpstr>
      <vt:lpstr>List14_1_DPR</vt:lpstr>
      <vt:lpstr>List14_1_flagIPR</vt:lpstr>
      <vt:lpstr>List14_1_GroundMaterials_1</vt:lpstr>
      <vt:lpstr>List14_1_hypIPR</vt:lpstr>
      <vt:lpstr>List14_1_method</vt:lpstr>
      <vt:lpstr>List14_1_note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pCng_List13_1</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pDel_List13_1</vt:lpstr>
      <vt:lpstr>pDel_List14_1_1</vt:lpstr>
      <vt:lpstr>pDel_List14_1_1_2</vt:lpstr>
      <vt:lpstr>pDel_List14_1_2</vt:lpstr>
      <vt:lpstr>pDel_List14_1_2_2</vt:lpstr>
      <vt:lpstr>pDel_List14_1_3</vt:lpstr>
      <vt:lpstr>pDel_List14_1_3_2</vt:lpstr>
      <vt:lpstr>pDel_List14_1_4</vt:lpstr>
      <vt:lpstr>pDel_List14_1_4_2</vt:lpstr>
      <vt:lpstr>pDel_List14_1_5</vt:lpstr>
      <vt:lpstr>pDel_List14_1_5_2</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pIns_List13_1</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title>
  <dc:subjec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subject>
  <dc:creator>--</dc:creator>
  <cp:lastModifiedBy>Холодова Галина Сергеевна</cp:lastModifiedBy>
  <cp:lastPrinted>2013-08-29T08:11:20Z</cp:lastPrinted>
  <dcterms:created xsi:type="dcterms:W3CDTF">2004-05-21T07:18:45Z</dcterms:created>
  <dcterms:modified xsi:type="dcterms:W3CDTF">2023-05-31T08:16:08Z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FAS.JKH.OPEN.INFO.REQUEST.WARM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y fmtid="{D5CDD505-2E9C-101B-9397-08002B2CF9AE}" pid="20" name="ContentTypeId">
    <vt:lpwstr>0x0101008B2C352A31B6A148A23BD10B389C5095</vt:lpwstr>
  </property>
</Properties>
</file>