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C:\Users\holodovags\Downloads\"/>
    </mc:Choice>
  </mc:AlternateContent>
  <bookViews>
    <workbookView xWindow="930" yWindow="240" windowWidth="13665" windowHeight="8010" tabRatio="887" firstSheet="1" activeTab="3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ех" sheetId="613" r:id="rId7"/>
    <sheet name="Форма 2.2 | Т-тех" sheetId="530" r:id="rId8"/>
    <sheet name="Форма 1.0.1 | Т-транс" sheetId="614" state="veryHidden" r:id="rId9"/>
    <sheet name="Форма 2.2 | Т-транс" sheetId="567" state="veryHidden" r:id="rId10"/>
    <sheet name="Форма 1.0.1 | Т-подвоз" sheetId="615" state="veryHidden" r:id="rId11"/>
    <sheet name="Форма 2.2 | Т-подвоз" sheetId="559" state="veryHidden" r:id="rId12"/>
    <sheet name="Форма 1.0.1 | Т-пит" sheetId="616" state="veryHidden" r:id="rId13"/>
    <sheet name="Форма 2.2 | Т-пит" sheetId="560" state="veryHidden" r:id="rId14"/>
    <sheet name="Форма 1.0.1 | Т-подкл(инд)" sheetId="617" state="veryHidden" r:id="rId15"/>
    <sheet name="Форма 2.3 | Т-подкл(инд)" sheetId="598" state="veryHidden" r:id="rId16"/>
    <sheet name="Форма 1.0.1 | Т-подкл" sheetId="618" state="veryHidden" r:id="rId17"/>
    <sheet name="Форма 2.3 | Т-подкл" sheetId="566" state="veryHidden" r:id="rId18"/>
    <sheet name="Форма 1.0.1 | Форма 2.11" sheetId="622" r:id="rId19"/>
    <sheet name="Форма 2.11" sheetId="608" r:id="rId20"/>
    <sheet name="Форма 2.12" sheetId="610" state="veryHidden" r:id="rId21"/>
    <sheet name="Форма 1.0.2" sheetId="550" state="veryHidden" r:id="rId22"/>
    <sheet name="Сведения об изменении" sheetId="568" state="veryHidden" r:id="rId23"/>
    <sheet name="Форма 1.0.1 | Форма 2.12" sheetId="625" state="veryHidden" r:id="rId24"/>
    <sheet name="Комментарии" sheetId="431" r:id="rId25"/>
    <sheet name="Проверка" sheetId="546" r:id="rId26"/>
    <sheet name="modListTempFilter" sheetId="620" state="veryHidden" r:id="rId27"/>
    <sheet name="modCheckCyan" sheetId="612" state="veryHidden" r:id="rId28"/>
    <sheet name="REESTR_LINK" sheetId="602" state="veryHidden" r:id="rId29"/>
    <sheet name="REESTR_DS" sheetId="603" state="veryHidden" r:id="rId30"/>
    <sheet name="modHTTP" sheetId="604" state="veryHidden" r:id="rId31"/>
    <sheet name="modfrmRezimChoose" sheetId="609" state="veryHidden" r:id="rId32"/>
    <sheet name="modSheetMain" sheetId="599" state="veryHidden" r:id="rId33"/>
    <sheet name="REESTR_VT" sheetId="577" state="veryHidden" r:id="rId34"/>
    <sheet name="REESTR_VED" sheetId="579" state="veryHidden" r:id="rId35"/>
    <sheet name="modfrmReestrObj" sheetId="570" state="veryHidden" r:id="rId36"/>
    <sheet name="AllSheetsInThisWorkbook" sheetId="389" state="veryHidden" r:id="rId37"/>
    <sheet name="et_union_vert" sheetId="521" state="veryHidden" r:id="rId38"/>
    <sheet name="modInstruction" sheetId="605" state="veryHidden" r:id="rId39"/>
    <sheet name="modRegion" sheetId="528" state="veryHidden" r:id="rId40"/>
    <sheet name="modReestr" sheetId="433" state="veryHidden" r:id="rId41"/>
    <sheet name="modfrmReestr" sheetId="434" state="veryHidden" r:id="rId42"/>
    <sheet name="modUpdTemplMain" sheetId="424" state="veryHidden" r:id="rId43"/>
    <sheet name="REESTR_ORG" sheetId="390" state="veryHidden" r:id="rId44"/>
    <sheet name="modClassifierValidate" sheetId="400" state="veryHidden" r:id="rId45"/>
    <sheet name="modProv" sheetId="520" state="veryHidden" r:id="rId46"/>
    <sheet name="modHyp" sheetId="398" state="veryHidden" r:id="rId47"/>
    <sheet name="modServiceModule" sheetId="594" state="veryHidden" r:id="rId48"/>
    <sheet name="modList01" sheetId="551" state="veryHidden" r:id="rId49"/>
    <sheet name="modList02" sheetId="504" state="veryHidden" r:id="rId50"/>
    <sheet name="modList03" sheetId="549" state="veryHidden" r:id="rId51"/>
    <sheet name="et_union_hor" sheetId="471" state="veryHidden" r:id="rId52"/>
    <sheet name="REESTR_MO_FILTER" sheetId="621" state="veryHidden" r:id="rId53"/>
    <sheet name="REESTR_MO" sheetId="518" state="veryHidden" r:id="rId54"/>
    <sheet name="TEHSHEET" sheetId="205" state="veryHidden" r:id="rId55"/>
    <sheet name="modInfo" sheetId="513" state="veryHidden" r:id="rId56"/>
    <sheet name="modList05" sheetId="619" state="veryHidden" r:id="rId57"/>
    <sheet name="modList06" sheetId="553" state="veryHidden" r:id="rId58"/>
    <sheet name="modList07" sheetId="569" state="veryHidden" r:id="rId59"/>
    <sheet name="modList11" sheetId="539" state="veryHidden" r:id="rId60"/>
    <sheet name="modList12" sheetId="611" state="veryHidden" r:id="rId61"/>
    <sheet name="modfrmDateChoose" sheetId="517" state="veryHidden" r:id="rId62"/>
    <sheet name="modComm" sheetId="514" state="veryHidden" r:id="rId63"/>
    <sheet name="modThisWorkbook" sheetId="511" state="veryHidden" r:id="rId64"/>
    <sheet name="modfrmReestrMR" sheetId="519" state="veryHidden" r:id="rId65"/>
    <sheet name="modfrmCheckUpdates" sheetId="512" state="veryHidden" r:id="rId66"/>
  </sheets>
  <definedNames>
    <definedName name="_xlnm._FilterDatabase" localSheetId="25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4">'Форма 1.0.1 | Т-пит'!$G$17</definedName>
    <definedName name="add_CS_List05_9">'Форма 1.0.1 | Т-подкл(инд)'!$G$17</definedName>
    <definedName name="add_CT_10">'Форма 2.3 | Т-подкл'!$M$28</definedName>
    <definedName name="add_CT_2">'Форма 2.2 | Т-транс'!$M$28</definedName>
    <definedName name="add_CT_3">'Форма 2.2 | Т-подвоз'!$M$28</definedName>
    <definedName name="add_CT_4">'Форма 2.2 | Т-пит'!$M$28</definedName>
    <definedName name="add_CT_9">'Форма 2.3 | Т-подкл(инд)'!$M$28</definedName>
    <definedName name="add_MO_10">'Форма 2.3 | Т-подкл'!$M$29</definedName>
    <definedName name="add_MO_2">'Форма 2.2 | Т-транс'!$M$29</definedName>
    <definedName name="add_MO_3">'Форма 2.2 | Т-подвоз'!$M$29</definedName>
    <definedName name="add_MO_4">'Форма 2.2 | Т-пит'!$M$29</definedName>
    <definedName name="add_MO_9">'Форма 2.3 | Т-подкл(инд)'!$M$29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4">'Форма 1.0.1 | Т-пит'!$G$14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4">'Форма 1.0.1 | Т-пит'!$G$15</definedName>
    <definedName name="add_MR_List05_9">'Форма 1.0.1 | Т-подкл(инд)'!$G$15</definedName>
    <definedName name="add_Rate_10">'Форма 2.3 | Т-подкл'!$M$30</definedName>
    <definedName name="add_Rate_2">'Форма 2.2 | Т-транс'!$M$30</definedName>
    <definedName name="add_Rate_3">'Форма 2.2 | Т-подвоз'!$M$30</definedName>
    <definedName name="add_Rate_4">'Форма 2.2 | Т-пит'!$M$30</definedName>
    <definedName name="add_Rate_9">'Форма 2.3 | Т-подкл(инд)'!$M$30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4">'Форма 1.0.1 | Т-пит'!$G$16</definedName>
    <definedName name="add_TER_List05_9">'Форма 1.0.1 | Т-подкл(инд)'!$G$16</definedName>
    <definedName name="add_Warm_1">'Форма 2.2 | Т-тех'!$M$27</definedName>
    <definedName name="add_Warm_2">'Форма 2.2 | Т-транс'!$M$27</definedName>
    <definedName name="add_Warm_3">'Форма 2.2 | Т-подвоз'!$M$27</definedName>
    <definedName name="add_Warm_4">'Форма 2.2 | Т-пит'!$M$27</definedName>
    <definedName name="anscount" hidden="1">1</definedName>
    <definedName name="apr_10">'Форма 2.3 | Т-подкл'!$AC$7:$AI$12</definedName>
    <definedName name="apr_2">'Форма 2.2 | Т-транс'!$O$8:$T$11</definedName>
    <definedName name="apr_3">'Форма 2.2 | Т-подвоз'!$O$8:$T$11</definedName>
    <definedName name="apr_9">'Форма 2.3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2.2 | Т-тех'!$M$18:$CA$27</definedName>
    <definedName name="checkCell_List06_1_double_date">'Форма 2.2 | Т-тех'!$CB$18:$CB$27</definedName>
    <definedName name="checkCell_List06_1_unique_t">'Форма 2.2 | Т-тех'!$M$18:$M$27</definedName>
    <definedName name="checkCell_List06_1_unique_t1">'Форма 2.2 | Т-тех'!$CC$18:$CC$27</definedName>
    <definedName name="checkCell_List06_10">'Форма 2.3 | Т-подкл'!$M$19:$AL$30</definedName>
    <definedName name="checkCell_List06_10_double_date">'Форма 2.3 | Т-подкл'!$AM$19:$AM$30</definedName>
    <definedName name="checkCell_List06_10_plata1">'Форма 2.3 | Т-подкл'!$AC$15:$AD$30</definedName>
    <definedName name="checkCell_List06_10_plata2">'Форма 2.3 | Т-подкл'!$AE$15:$AF$30</definedName>
    <definedName name="checkCell_List06_10_unique">'Форма 2.3 | Т-подкл'!$AN$19:$AN$30</definedName>
    <definedName name="checkCell_List06_2">'Форма 2.2 | Т-транс'!$M$18:$W$30</definedName>
    <definedName name="checkCell_List06_2_double_date">'Форма 2.2 | Т-транс'!$X$18:$X$30</definedName>
    <definedName name="checkCell_List06_2_unique_t">'Форма 2.2 | Т-транс'!$M$18:$M$30</definedName>
    <definedName name="checkCell_List06_2_unique_t1">'Форма 2.2 | Т-транс'!$Y$18:$Y$30</definedName>
    <definedName name="checkCell_List06_3">'Форма 2.2 | Т-подвоз'!$M$18:$W$30</definedName>
    <definedName name="checkCell_List06_3_double_date">'Форма 2.2 | Т-подвоз'!$X$18:$X$30</definedName>
    <definedName name="checkCell_List06_3_unique_t">'Форма 2.2 | Т-подвоз'!$M$18:$M$30</definedName>
    <definedName name="checkCell_List06_3_unique_t1">'Форма 2.2 | Т-подвоз'!$Y$18:$Y$30</definedName>
    <definedName name="checkCell_List06_4">'Форма 2.2 | Т-пит'!$M$18:$W$30</definedName>
    <definedName name="checkCell_List06_4_double_date">'Форма 2.2 | Т-пит'!$X$18:$X$30</definedName>
    <definedName name="checkCell_List06_4_unique_t">'Форма 2.2 | Т-пит'!$M$18:$M$30</definedName>
    <definedName name="checkCell_List06_4_unique_t1">'Форма 2.2 | Т-пит'!$Y$18:$Y$30</definedName>
    <definedName name="checkCell_List06_9">'Форма 2.3 | Т-подкл(инд)'!$M$19:$AM$30</definedName>
    <definedName name="checkCell_List06_9_double_date">'Форма 2.3 | Т-подкл(инд)'!$AN$19:$AN$30</definedName>
    <definedName name="checkCell_List06_9_unique">'Форма 2.3 | Т-подкл(инд)'!$AO$19:$AO$30</definedName>
    <definedName name="checkCell_List07">'Сведения об изменении'!$D$11:$E$13</definedName>
    <definedName name="checkCell_List11">'Форма 2.11'!$D$10:$G$16</definedName>
    <definedName name="checkCells_List05_1">'Форма 1.0.1 | Т-тех'!$F$7:$I$13</definedName>
    <definedName name="checkCells_List05_10">'Форма 1.0.1 | Т-подкл'!$F$7:$I$17</definedName>
    <definedName name="checkCells_List05_11">'Форма 1.0.1 | Форма 2.11'!$F$7:$I$13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Т-пит'!$F$7:$I$17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nnection_flag">Титульный!$F$36</definedName>
    <definedName name="CURRENT_DATE">TEHSHEET!$H$29</definedName>
    <definedName name="data_List11">'Форма 2.11'!$F$12:$G$16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et_union_hor!$294:$294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2.11'!$H$9</definedName>
    <definedName name="et_List05_2">et_union_hor!$293:$295</definedName>
    <definedName name="et_List05_2_FormulaVD">'Форма 1.0.1 | Т-транс'!$H$9</definedName>
    <definedName name="et_List05_3">et_union_hor!$291:$296</definedName>
    <definedName name="et_List05_3_FormulaVD">'Форма 1.0.1 | Т-подвоз'!$H$9</definedName>
    <definedName name="et_List05_4">et_union_hor!$289:$297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et_union_hor!$H$290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et_union_hor!$O$29:$BZ$33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1_1">et_union_hor!$264:$264</definedName>
    <definedName name="et_List12_1">et_union_hor!$269:$269</definedName>
    <definedName name="et_List12_2">et_union_hor!$274:$274</definedName>
    <definedName name="et_List12_3">et_union_hor!$279:$279</definedName>
    <definedName name="et_List12_4">et_union_hor!$284:$284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et_union_hor!$BZ$29:$BZ$41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2.2 | Т-тех'!$L$5</definedName>
    <definedName name="header_10">'Форма 2.3 | Т-подкл'!$L$5</definedName>
    <definedName name="header_2">'Форма 2.2 | Т-транс'!$L$5</definedName>
    <definedName name="header_3">'Форма 2.2 | Т-подвоз'!$L$5</definedName>
    <definedName name="header_4">'Форма 2.2 | Т-пит'!$L$5</definedName>
    <definedName name="header_9">'Форма 2.3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2.11'!$A$1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REESTR_MO!$A$2:$D$186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2.2 | Т-тех'!$11:$11</definedName>
    <definedName name="List06_1_MC">'Форма 2.2 | Т-тех'!$O$18:$O$27</definedName>
    <definedName name="List06_1_MC2">'Форма 2.2 | Т-тех'!$BZ$18:$BZ$27</definedName>
    <definedName name="List06_1_note">'Форма 2.2 | Т-тех'!$CA$18:$CA$27</definedName>
    <definedName name="List06_1_Period">'Форма 2.2 | Т-тех'!$O$18:$U$27</definedName>
    <definedName name="List06_10_DP">'Форма 2.3 | Т-подкл'!$12:$12</definedName>
    <definedName name="List06_10_flagDS">'Форма 2.3 | Т-подкл'!$Y$18:$Y$30</definedName>
    <definedName name="List06_10_flagTN">'Форма 2.3 | Т-подкл'!$Q$18:$T$30</definedName>
    <definedName name="List06_10_flagTS">'Форма 2.3 | Т-подкл'!$U$18:$X$30</definedName>
    <definedName name="List06_10_MC2">'Форма 2.3 | Т-подкл'!$AK$19:$AK$30</definedName>
    <definedName name="List06_10_note">'Форма 2.3 | Т-подкл'!$AL$19:$AL$30</definedName>
    <definedName name="List06_10_Period">'Форма 2.3 | Т-подкл'!$AC$19:$AJ$30</definedName>
    <definedName name="List06_10_pl">'Форма 2.3 | Т-подкл'!$11:$11</definedName>
    <definedName name="List06_10_region">'Форма 2.3 | Т-подкл'!$Q$22:$AB$24</definedName>
    <definedName name="List06_2_DP">'Форма 2.2 | Т-транс'!$11:$11</definedName>
    <definedName name="List06_2_MC">'Форма 2.2 | Т-транс'!$O$18:$O$30</definedName>
    <definedName name="List06_2_MC2">'Форма 2.2 | Т-транс'!$V$18:$V$30</definedName>
    <definedName name="List06_2_note">'Форма 2.2 | Т-транс'!$W$18:$W$30</definedName>
    <definedName name="List06_2_Period">'Форма 2.2 | Т-транс'!$O$18:$U$30</definedName>
    <definedName name="List06_3_DP">'Форма 2.2 | Т-подвоз'!$11:$11</definedName>
    <definedName name="List06_3_MC">'Форма 2.2 | Т-подвоз'!$O$18:$O$30</definedName>
    <definedName name="List06_3_MC2">'Форма 2.2 | Т-подвоз'!$V$18:$V$30</definedName>
    <definedName name="List06_3_note">'Форма 2.2 | Т-подвоз'!$W$18:$W$30</definedName>
    <definedName name="List06_3_Period">'Форма 2.2 | Т-подвоз'!$O$18:$U$30</definedName>
    <definedName name="List06_4_DP">'Форма 2.2 | Т-пит'!$11:$11</definedName>
    <definedName name="List06_4_MC2">'Форма 2.2 | Т-пит'!$V$18:$V$30</definedName>
    <definedName name="List06_4_note">'Форма 2.2 | Т-пит'!$W$18:$W$30</definedName>
    <definedName name="List06_4_Period">'Форма 2.2 | Т-пит'!$O$18:$U$30</definedName>
    <definedName name="List06_9_DP">'Форма 2.3 | Т-подкл(инд)'!$12:$12</definedName>
    <definedName name="List06_9_flagDS">'Форма 2.3 | Т-подкл(инд)'!$Z$18:$Z$30</definedName>
    <definedName name="List06_9_flagPN">'Форма 2.3 | Т-подкл(инд)'!$N$18:$N$30</definedName>
    <definedName name="List06_9_flagTN">'Форма 2.3 | Т-подкл(инд)'!$R$18:$U$30</definedName>
    <definedName name="List06_9_flagTS">'Форма 2.3 | Т-подкл(инд)'!$V$18:$Y$30</definedName>
    <definedName name="List06_9_MC2">'Форма 2.3 | Т-подкл(инд)'!$AL$19:$AL$30</definedName>
    <definedName name="List06_9_note">'Форма 2.3 | Т-подкл(инд)'!$AM$19:$AM$30</definedName>
    <definedName name="List06_9_Period">'Форма 2.3 | Т-подкл(инд)'!$AD$19:$AK$30</definedName>
    <definedName name="List06_9_pl">'Форма 2.3 | Т-подкл(инд)'!$11:$11</definedName>
    <definedName name="List06_9_region">'Форма 2.3 | Т-подкл(инд)'!$R$22:$AC$25</definedName>
    <definedName name="List11_GroundMaterials_1">'Форма 2.11'!$F$12:$F$16</definedName>
    <definedName name="List11_note">'Форма 2.11'!$G$10:$G$16</definedName>
    <definedName name="List12_Date">'Форма 2.12'!$G$11</definedName>
    <definedName name="List12_GroundMaterials_1">'Форма 2.12'!$H$11:$H$32</definedName>
    <definedName name="List12_note">'Форма 2.12'!$I$10:$I$32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2.2 | Т-тех'!$O$23</definedName>
    <definedName name="OneRates_2">'Форма 2.2 | Т-транс'!$O$23</definedName>
    <definedName name="OneRates_3">'Форма 2.2 | Т-подвоз'!$O$23</definedName>
    <definedName name="OneRates_4">'Форма 2.2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2.11'!$E$12:$E$13</definedName>
    <definedName name="pCng_List11_2">'Форма 2.11'!$E$15:$E$16</definedName>
    <definedName name="pCng_List12_1">'Форма 2.12'!$E$15:$E$16</definedName>
    <definedName name="pCng_List12_2">'Форма 2.12'!$E$18:$E$19</definedName>
    <definedName name="pCng_List12_6">'Форма 2.12'!$E$31:$E$32</definedName>
    <definedName name="pDbl_List12_5">'Форма 2.12'!$G$28:$G$29</definedName>
    <definedName name="pDbl_List12_5_copy">'Форма 2.12'!$L$28:$L$29</definedName>
    <definedName name="pDbl_List12_5_copy2">'Форма 2.12'!$K$28:$K$29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2.2 | Т-тех'!$I$18:$K$27</definedName>
    <definedName name="pDel_List06_10_3">'Форма 2.3 | Т-подкл'!$R$19:$R$30</definedName>
    <definedName name="pDel_List06_10_4">'Форма 2.3 | Т-подкл'!$V$19:$V$30</definedName>
    <definedName name="pDel_List06_10_5">'Форма 2.3 | Т-подкл'!$Z$19:$Z$30</definedName>
    <definedName name="pDel_List06_10_6">'Форма 2.3 | Т-подкл'!$K$19:$K$30</definedName>
    <definedName name="pDel_List06_10_7">'Форма 2.3 | Т-подкл'!$N$18:$N$30</definedName>
    <definedName name="pDel_List06_2_1">'Форма 2.2 | Т-транс'!$I$18:$K$30</definedName>
    <definedName name="pDel_List06_3_1">'Форма 2.2 | Т-подвоз'!$I$18:$K$30</definedName>
    <definedName name="pDel_List06_4_1">'Форма 2.2 | Т-пит'!$I$18:$K$31</definedName>
    <definedName name="pDel_List06_9_3">'Форма 2.3 | Т-подкл(инд)'!$S$19:$S$30</definedName>
    <definedName name="pDel_List06_9_4">'Форма 2.3 | Т-подкл(инд)'!$W$19:$W$30</definedName>
    <definedName name="pDel_List06_9_5">'Форма 2.3 | Т-подкл(инд)'!$AA$19:$AA$30</definedName>
    <definedName name="pDel_List06_9_6">'Форма 2.3 | Т-подкл(инд)'!$K$19:$K$30</definedName>
    <definedName name="pDel_List06_9_7">'Форма 2.3 | Т-подкл(инд)'!$O$18:$O$30</definedName>
    <definedName name="pDel_List07">'Сведения об изменении'!$C$11:$C$13</definedName>
    <definedName name="pDel_List11_1">'Форма 2.11'!$C$12:$C$13</definedName>
    <definedName name="pDel_List11_2">'Форма 2.11'!$C$15:$C$16</definedName>
    <definedName name="pDel_List12_1">'Форма 2.12'!$C$15:$C$16</definedName>
    <definedName name="pDel_List12_2">'Форма 2.12'!$C$18:$C$19</definedName>
    <definedName name="pDel_List12_3">'Форма 2.12'!$C$22:$C$23</definedName>
    <definedName name="pDel_List12_4">'Форма 2.12'!$C$25:$C$26</definedName>
    <definedName name="pDel_List12_5">'Форма 2.12'!$C$28:$C$29</definedName>
    <definedName name="pDel_List12_6">'Форма 2.12'!$C$31:$C$32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2.2 | Т-тех'!$BZ$14:$BZ$27</definedName>
    <definedName name="pIns_List06_10_Period">'Форма 2.3 | Т-подкл'!$AK$15:$AK$30</definedName>
    <definedName name="pIns_List06_2_Period">'Форма 2.2 | Т-транс'!$V$14:$V$30</definedName>
    <definedName name="pIns_List06_3_Period">'Форма 2.2 | Т-подвоз'!$V$14:$V$30</definedName>
    <definedName name="pIns_List06_4_Period">'Форма 2.2 | Т-пит'!$V$18:$V$30</definedName>
    <definedName name="pIns_List06_9_Period">'Форма 2.3 | Т-подкл(инд)'!$AL$19:$AL$30</definedName>
    <definedName name="pIns_List07">'Сведения об изменении'!$E$13</definedName>
    <definedName name="pIns_List11_1">'Форма 2.11'!$E$13</definedName>
    <definedName name="pIns_List11_2">'Форма 2.11'!$E$16</definedName>
    <definedName name="pIns_List12_1">'Форма 2.12'!$E$16</definedName>
    <definedName name="pIns_List12_2">'Форма 2.12'!$E$19</definedName>
    <definedName name="pIns_List12_3">'Форма 2.12'!$E$23</definedName>
    <definedName name="pIns_List12_4">'Форма 2.12'!$E$26</definedName>
    <definedName name="pIns_List12_5">'Форма 2.12'!$E$29</definedName>
    <definedName name="pIns_List12_6">'Форма 2.12'!$E$32</definedName>
    <definedName name="PROT_22">P3_PROT_22,P4_PROT_22,P5_PROT_22</definedName>
    <definedName name="pVDel_List06_1">'Форма 2.2 | Т-тех'!$12:$12</definedName>
    <definedName name="pVDel_List06_10">'Форма 2.3 | Т-подкл'!$13:$13</definedName>
    <definedName name="pVDel_List06_2">'Форма 2.2 | Т-транс'!$12:$12</definedName>
    <definedName name="pVDel_List06_3">'Форма 2.2 | Т-подвоз'!$12:$12</definedName>
    <definedName name="pVDel_List06_4">'Форма 2.2 | Т-пит'!$12:$12</definedName>
    <definedName name="pVDel_List06_9">'Форма 2.3 | Т-подкл(инд)'!$13:$13</definedName>
    <definedName name="QUARTER">TEHSHEET!$F$2:$F$5</definedName>
    <definedName name="REESTR_LINK_RANGE">REESTR_LINK!$A$2:$C$3</definedName>
    <definedName name="REESTR_ORG_RANGE">REESTR_ORG!$A$2:$J$112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2.2 | Т-тех'!$P$23:$Q$23</definedName>
    <definedName name="TwoRates_2">'Форма 2.2 | Т-транс'!$P$23:$Q$23</definedName>
    <definedName name="TwoRates_3">'Форма 2.2 | Т-подвоз'!$P$23:$Q$23</definedName>
    <definedName name="TwoRates_4">'Форма 2.2 | Т-пит'!$P$23:$Q$23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">'Форма 2.2 | Т-тех'!$M$23</definedName>
    <definedName name="vid_teplnos_10">et_union_hor!$M$137</definedName>
    <definedName name="vid_teplnos_11">'Форма 2.2 | Т-пит'!$M$23</definedName>
    <definedName name="vid_teplnos_12">et_union_hor!$M$82</definedName>
    <definedName name="vid_teplnos_2">'Форма 2.2 | Т-транс'!$M$23</definedName>
    <definedName name="vid_teplnos_3">'Форма 2.2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2.2 | Т-транс'!$M$8</definedName>
    <definedName name="VidTopl_3">'Форма 2.2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M7" i="530" l="1"/>
  <c r="O7" i="530"/>
  <c r="M8" i="530"/>
  <c r="O8" i="530"/>
  <c r="M9" i="530"/>
  <c r="O9" i="530"/>
  <c r="O10" i="530"/>
  <c r="N17" i="530"/>
  <c r="O17" i="530" s="1"/>
  <c r="P17" i="530" s="1"/>
  <c r="Q17" i="530" s="1"/>
  <c r="R17" i="530" s="1"/>
  <c r="S17" i="530" s="1"/>
  <c r="U17" i="530" s="1"/>
  <c r="V17" i="530" s="1"/>
  <c r="W17" i="530" s="1"/>
  <c r="X17" i="530" s="1"/>
  <c r="Y17" i="530" s="1"/>
  <c r="Z17" i="530" s="1"/>
  <c r="AB17" i="530" s="1"/>
  <c r="AC17" i="530" s="1"/>
  <c r="AD17" i="530" s="1"/>
  <c r="AE17" i="530" s="1"/>
  <c r="AF17" i="530" s="1"/>
  <c r="AG17" i="530" s="1"/>
  <c r="AI17" i="530" s="1"/>
  <c r="AJ17" i="530" s="1"/>
  <c r="AK17" i="530" s="1"/>
  <c r="AL17" i="530" s="1"/>
  <c r="AM17" i="530" s="1"/>
  <c r="AN17" i="530" s="1"/>
  <c r="AP17" i="530" s="1"/>
  <c r="AQ17" i="530" s="1"/>
  <c r="AR17" i="530" s="1"/>
  <c r="AS17" i="530" s="1"/>
  <c r="AT17" i="530" s="1"/>
  <c r="AU17" i="530" s="1"/>
  <c r="AW17" i="530" s="1"/>
  <c r="AX17" i="530" s="1"/>
  <c r="AY17" i="530" s="1"/>
  <c r="AZ17" i="530" s="1"/>
  <c r="BA17" i="530" s="1"/>
  <c r="BB17" i="530" s="1"/>
  <c r="BD17" i="530" s="1"/>
  <c r="BE17" i="530" s="1"/>
  <c r="BF17" i="530" s="1"/>
  <c r="BG17" i="530" s="1"/>
  <c r="BH17" i="530" s="1"/>
  <c r="BI17" i="530" s="1"/>
  <c r="BK17" i="530" s="1"/>
  <c r="BL17" i="530" s="1"/>
  <c r="BM17" i="530" s="1"/>
  <c r="BN17" i="530" s="1"/>
  <c r="BO17" i="530" s="1"/>
  <c r="BP17" i="530" s="1"/>
  <c r="BR17" i="530" s="1"/>
  <c r="BS17" i="530" s="1"/>
  <c r="BT17" i="530" s="1"/>
  <c r="BU17" i="530" s="1"/>
  <c r="BV17" i="530" s="1"/>
  <c r="BW17" i="530" s="1"/>
  <c r="BY17" i="530" s="1"/>
  <c r="BZ17" i="530" s="1"/>
  <c r="CA17" i="530" s="1"/>
  <c r="O18" i="530"/>
  <c r="O19" i="530"/>
  <c r="O20" i="530"/>
  <c r="CD23" i="530"/>
  <c r="Q24" i="530"/>
  <c r="X24" i="530"/>
  <c r="AE24" i="530"/>
  <c r="AL24" i="530"/>
  <c r="AS24" i="530"/>
  <c r="AZ24" i="530"/>
  <c r="BG24" i="530"/>
  <c r="BN24" i="530"/>
  <c r="BU24" i="53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BU35" i="471"/>
  <c r="BN35" i="471"/>
  <c r="BG35" i="471"/>
  <c r="AZ35" i="471"/>
  <c r="AS35" i="471"/>
  <c r="AL35" i="471"/>
  <c r="AE35" i="471"/>
  <c r="X35" i="471"/>
  <c r="H12" i="625"/>
  <c r="H11" i="625"/>
  <c r="H9" i="625"/>
  <c r="H8" i="625"/>
  <c r="H7" i="625"/>
  <c r="H12" i="622"/>
  <c r="H9" i="622"/>
  <c r="H8" i="622"/>
  <c r="H12" i="613"/>
  <c r="H9" i="613"/>
  <c r="H8" i="613"/>
  <c r="R14" i="601"/>
  <c r="H13" i="625" s="1"/>
  <c r="R13" i="601"/>
  <c r="R12" i="601"/>
  <c r="P12" i="601"/>
  <c r="L18" i="530"/>
  <c r="L20" i="530"/>
  <c r="CB23" i="530"/>
  <c r="F9" i="625"/>
  <c r="F10" i="625"/>
  <c r="M12" i="601"/>
  <c r="M13" i="601"/>
  <c r="CC22" i="530"/>
  <c r="F12" i="625"/>
  <c r="F8" i="625"/>
  <c r="L19" i="530"/>
  <c r="L21" i="530"/>
  <c r="L23" i="530"/>
  <c r="F13" i="625"/>
  <c r="M14" i="601"/>
  <c r="L22" i="530"/>
  <c r="F11" i="625"/>
  <c r="H13" i="613" l="1"/>
  <c r="H13" i="622"/>
  <c r="M9" i="566"/>
  <c r="M8" i="566"/>
  <c r="M9" i="598"/>
  <c r="M8" i="598"/>
  <c r="M9" i="560"/>
  <c r="M8" i="560"/>
  <c r="M9" i="559"/>
  <c r="M8" i="559"/>
  <c r="M9" i="567"/>
  <c r="M8" i="567"/>
  <c r="B3" i="525"/>
  <c r="B2" i="525"/>
  <c r="N10" i="566" l="1"/>
  <c r="N9" i="566"/>
  <c r="N8" i="566"/>
  <c r="N7" i="566"/>
  <c r="N10" i="598"/>
  <c r="N9" i="598"/>
  <c r="N8" i="598"/>
  <c r="N7" i="598"/>
  <c r="M7" i="566"/>
  <c r="M7" i="598"/>
  <c r="O10" i="560"/>
  <c r="O9" i="560"/>
  <c r="O8" i="560"/>
  <c r="O7" i="560"/>
  <c r="M7" i="560"/>
  <c r="O10" i="559"/>
  <c r="O9" i="559"/>
  <c r="O8" i="559"/>
  <c r="O7" i="559"/>
  <c r="M7" i="559"/>
  <c r="O10" i="567"/>
  <c r="O9" i="567"/>
  <c r="O8" i="567"/>
  <c r="O7" i="567"/>
  <c r="M7" i="567"/>
  <c r="M12" i="550" l="1"/>
  <c r="M244" i="471"/>
  <c r="R259" i="471"/>
  <c r="H11" i="622"/>
  <c r="H7" i="622"/>
  <c r="O17" i="560"/>
  <c r="P17" i="560" s="1"/>
  <c r="Q17" i="560" s="1"/>
  <c r="R17" i="560" s="1"/>
  <c r="S17" i="560" s="1"/>
  <c r="U17" i="560" s="1"/>
  <c r="V17" i="560" s="1"/>
  <c r="W17" i="560" s="1"/>
  <c r="Z23" i="560"/>
  <c r="Q24" i="560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R17" i="567" s="1"/>
  <c r="S17" i="567" s="1"/>
  <c r="U17" i="567" s="1"/>
  <c r="V17" i="567" s="1"/>
  <c r="W17" i="567" s="1"/>
  <c r="Z23" i="567"/>
  <c r="Q24" i="567"/>
  <c r="AF185" i="471"/>
  <c r="AN184" i="471"/>
  <c r="AG170" i="471"/>
  <c r="AO169" i="471"/>
  <c r="Q83" i="471"/>
  <c r="Z82" i="471"/>
  <c r="Q67" i="471"/>
  <c r="Z66" i="471"/>
  <c r="Q51" i="471"/>
  <c r="Z50" i="471"/>
  <c r="Q35" i="471"/>
  <c r="CD34" i="471"/>
  <c r="P249" i="471"/>
  <c r="R254" i="471"/>
  <c r="R249" i="471"/>
  <c r="H11" i="618"/>
  <c r="H7" i="618"/>
  <c r="H11" i="617"/>
  <c r="H7" i="617"/>
  <c r="H11" i="616"/>
  <c r="H7" i="616"/>
  <c r="H11" i="615"/>
  <c r="H7" i="615"/>
  <c r="H11" i="614"/>
  <c r="H7" i="614"/>
  <c r="H292" i="471"/>
  <c r="H7" i="613"/>
  <c r="H11" i="613"/>
  <c r="E29" i="205"/>
  <c r="F29" i="205"/>
  <c r="V98" i="471"/>
  <c r="AE98" i="471"/>
  <c r="AF99" i="471"/>
  <c r="V100" i="471"/>
  <c r="AF101" i="471"/>
  <c r="Z120" i="471"/>
  <c r="Q121" i="471"/>
  <c r="Z137" i="471"/>
  <c r="Q138" i="471"/>
  <c r="Z154" i="471"/>
  <c r="Q155" i="471"/>
  <c r="E279" i="471"/>
  <c r="E284" i="471"/>
  <c r="N17" i="559"/>
  <c r="O17" i="559" s="1"/>
  <c r="P17" i="559" s="1"/>
  <c r="Q17" i="559" s="1"/>
  <c r="R17" i="559" s="1"/>
  <c r="S17" i="559" s="1"/>
  <c r="U17" i="559" s="1"/>
  <c r="V17" i="559" s="1"/>
  <c r="W17" i="559" s="1"/>
  <c r="Z23" i="559"/>
  <c r="Q24" i="559"/>
  <c r="M259" i="471" l="1"/>
  <c r="CC33" i="471"/>
  <c r="F13" i="616"/>
  <c r="L80" i="471"/>
  <c r="F291" i="471"/>
  <c r="F12" i="618"/>
  <c r="E3" i="437"/>
  <c r="L78" i="471"/>
  <c r="L63" i="471"/>
  <c r="X66" i="471"/>
  <c r="F13" i="614"/>
  <c r="Y65" i="471"/>
  <c r="F11" i="616"/>
  <c r="L181" i="471"/>
  <c r="Y22" i="567"/>
  <c r="L18" i="559"/>
  <c r="L19" i="559"/>
  <c r="L169" i="471"/>
  <c r="L20" i="560"/>
  <c r="L22" i="566"/>
  <c r="F13" i="617"/>
  <c r="F294" i="471"/>
  <c r="L19" i="560"/>
  <c r="L22" i="560"/>
  <c r="F13" i="622"/>
  <c r="Y22" i="559"/>
  <c r="F13" i="613"/>
  <c r="L19" i="567"/>
  <c r="X137" i="471"/>
  <c r="AN169" i="471"/>
  <c r="L62" i="471"/>
  <c r="F8" i="622"/>
  <c r="F12" i="617"/>
  <c r="F9" i="613"/>
  <c r="AC98" i="471"/>
  <c r="F10" i="613"/>
  <c r="X154" i="471"/>
  <c r="F10" i="618"/>
  <c r="F12" i="622"/>
  <c r="L33" i="471"/>
  <c r="F8" i="617"/>
  <c r="Y81" i="471"/>
  <c r="X23" i="560"/>
  <c r="Y119" i="471"/>
  <c r="Y49" i="471"/>
  <c r="X120" i="471"/>
  <c r="L46" i="471"/>
  <c r="L48" i="471"/>
  <c r="L23" i="567"/>
  <c r="F11" i="615"/>
  <c r="F289" i="471"/>
  <c r="L21" i="598"/>
  <c r="X50" i="471"/>
  <c r="AM22" i="566"/>
  <c r="L21" i="559"/>
  <c r="L184" i="471"/>
  <c r="F290" i="471"/>
  <c r="AC100" i="471"/>
  <c r="M249" i="471"/>
  <c r="L20" i="567"/>
  <c r="F10" i="622"/>
  <c r="F11" i="618"/>
  <c r="L21" i="567"/>
  <c r="F11" i="614"/>
  <c r="F293" i="471"/>
  <c r="M254" i="471"/>
  <c r="L23" i="559"/>
  <c r="L18" i="560"/>
  <c r="L22" i="559"/>
  <c r="F8" i="615"/>
  <c r="L167" i="471"/>
  <c r="L30" i="471"/>
  <c r="L183" i="471"/>
  <c r="F11" i="613"/>
  <c r="F11" i="622"/>
  <c r="F8" i="614"/>
  <c r="F292" i="471"/>
  <c r="L21" i="560"/>
  <c r="F13" i="615"/>
  <c r="F10" i="616"/>
  <c r="L18" i="567"/>
  <c r="X82" i="471"/>
  <c r="F8" i="616"/>
  <c r="L20" i="559"/>
  <c r="L20" i="566"/>
  <c r="L20" i="598"/>
  <c r="L45" i="471"/>
  <c r="L50" i="471"/>
  <c r="L166" i="471"/>
  <c r="X23" i="559"/>
  <c r="F10" i="617"/>
  <c r="F12" i="615"/>
  <c r="F11" i="617"/>
  <c r="L49" i="471"/>
  <c r="Y136" i="471"/>
  <c r="Y153" i="471"/>
  <c r="F9" i="614"/>
  <c r="F8" i="613"/>
  <c r="L22" i="567"/>
  <c r="L32" i="471"/>
  <c r="E2" i="437"/>
  <c r="F10" i="614"/>
  <c r="F9" i="618"/>
  <c r="F9" i="622"/>
  <c r="L65" i="471"/>
  <c r="L23" i="560"/>
  <c r="L34" i="471"/>
  <c r="L79" i="471"/>
  <c r="L21" i="566"/>
  <c r="AM184" i="471"/>
  <c r="L19" i="566"/>
  <c r="AD97" i="471"/>
  <c r="L82" i="471"/>
  <c r="AN22" i="598"/>
  <c r="F9" i="616"/>
  <c r="Y22" i="560"/>
  <c r="L61" i="471"/>
  <c r="F13" i="618"/>
  <c r="L31" i="471"/>
  <c r="L81" i="471"/>
  <c r="F12" i="613"/>
  <c r="L19" i="598"/>
  <c r="F12" i="614"/>
  <c r="F12" i="616"/>
  <c r="L47" i="471"/>
  <c r="CB34" i="471"/>
  <c r="L29" i="471"/>
  <c r="L64" i="471"/>
  <c r="F8" i="618"/>
  <c r="L77" i="471"/>
  <c r="L66" i="471"/>
  <c r="F9" i="615"/>
  <c r="L22" i="598"/>
  <c r="X23" i="567"/>
  <c r="L168" i="471"/>
  <c r="L182" i="471"/>
  <c r="F10" i="615"/>
  <c r="F9" i="617"/>
</calcChain>
</file>

<file path=xl/sharedStrings.xml><?xml version="1.0" encoding="utf-8"?>
<sst xmlns="http://schemas.openxmlformats.org/spreadsheetml/2006/main" count="3197" uniqueCount="1577">
  <si>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</si>
  <si>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</si>
  <si>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</si>
  <si>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</si>
  <si>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</si>
  <si>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</si>
  <si>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</si>
  <si>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</si>
  <si>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</si>
  <si>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</si>
  <si>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</si>
  <si>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</si>
  <si>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</si>
  <si>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</si>
  <si>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</si>
  <si>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</si>
  <si>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</si>
  <si>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</si>
  <si>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</si>
  <si>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</si>
  <si>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</si>
  <si>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</si>
  <si>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</si>
  <si>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</si>
  <si>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</si>
  <si>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</si>
  <si>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</si>
  <si>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</si>
  <si>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</si>
  <si>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</si>
  <si>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</si>
  <si>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</si>
  <si>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</si>
  <si>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</si>
  <si>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</si>
  <si>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</si>
  <si>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</si>
  <si>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</si>
  <si>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</si>
  <si>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</si>
  <si>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</si>
  <si>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</si>
  <si>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</si>
  <si>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</si>
  <si>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</si>
  <si>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</si>
  <si>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</si>
  <si>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</si>
  <si>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</si>
  <si>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</si>
  <si>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</si>
  <si>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</si>
  <si>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</si>
  <si>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</si>
  <si>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</si>
  <si>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</si>
  <si>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</si>
  <si>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</si>
  <si>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</si>
  <si>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</si>
  <si>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</si>
  <si>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</si>
  <si>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</si>
  <si>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</si>
  <si>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</si>
  <si>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</si>
  <si>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</si>
  <si>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</si>
  <si>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</si>
  <si>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</si>
  <si>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</si>
  <si>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</si>
  <si>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</si>
  <si>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</si>
  <si>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</si>
  <si>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</si>
  <si>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</si>
  <si>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</si>
  <si>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</si>
  <si>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</si>
  <si>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</si>
  <si>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</si>
  <si>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</si>
  <si>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</si>
  <si>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</si>
  <si>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</si>
  <si>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</si>
  <si>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</si>
  <si>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</si>
  <si>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</si>
  <si>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</si>
  <si>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</si>
  <si>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</si>
  <si>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</si>
  <si>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</si>
  <si>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</si>
  <si>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</si>
  <si>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</si>
  <si>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</si>
  <si>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</si>
  <si>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</si>
  <si>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</si>
  <si>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</si>
  <si>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</si>
  <si>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</si>
  <si>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</si>
  <si>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</si>
  <si>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</si>
  <si>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</si>
  <si>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</si>
  <si>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</si>
  <si>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</si>
  <si>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</si>
  <si>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</si>
  <si>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</si>
  <si>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</si>
  <si>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</si>
  <si>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</si>
  <si>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</si>
  <si>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</si>
  <si>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</si>
  <si>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</si>
  <si>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</si>
  <si>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</si>
  <si>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</si>
  <si>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</si>
  <si>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</si>
  <si>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</si>
  <si>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</si>
  <si>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</si>
  <si>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</si>
  <si>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</si>
  <si>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</si>
  <si>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</si>
  <si>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</si>
  <si>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</si>
  <si>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</si>
  <si>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</si>
  <si>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</si>
  <si>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</si>
  <si>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</si>
  <si>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</si>
  <si>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</si>
  <si>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</si>
  <si>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</si>
  <si>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</si>
  <si>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</si>
  <si>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</si>
  <si>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</si>
  <si>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</si>
  <si>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</si>
  <si>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</si>
  <si>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</si>
  <si>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</si>
  <si>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</si>
  <si>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</si>
  <si>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</si>
  <si>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</si>
  <si>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</si>
  <si>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</si>
  <si>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</si>
  <si>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</si>
  <si>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</si>
  <si>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</si>
  <si>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</si>
  <si>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</si>
  <si>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</si>
  <si>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</si>
  <si>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</si>
  <si>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</si>
  <si>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</si>
  <si>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</si>
  <si>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</si>
  <si>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</si>
  <si>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</si>
  <si>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</si>
  <si>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</si>
  <si>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</si>
  <si>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</si>
  <si>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</si>
  <si>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</si>
  <si>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</si>
  <si>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</si>
  <si>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</si>
  <si>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</si>
  <si>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</si>
  <si>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</si>
  <si>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</si>
  <si>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</si>
  <si>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</si>
  <si>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</si>
  <si>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</si>
  <si>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</si>
  <si>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</si>
  <si>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</si>
  <si>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</si>
  <si>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</si>
  <si>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</si>
  <si>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</si>
  <si>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</si>
  <si>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</si>
  <si>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</si>
  <si>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</si>
  <si>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</si>
  <si>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</si>
  <si>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</si>
  <si>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</si>
  <si>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</si>
  <si>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</si>
  <si>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</si>
  <si>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</si>
  <si>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</si>
  <si>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</si>
  <si>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</si>
  <si>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</si>
  <si>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</si>
  <si>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</si>
  <si>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</si>
  <si>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</si>
  <si>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</si>
  <si>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</si>
  <si>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</si>
  <si>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</si>
  <si>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</si>
  <si>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</si>
  <si>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</si>
  <si>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</si>
  <si>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</si>
  <si>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</si>
  <si>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</si>
  <si>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</si>
  <si>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</si>
  <si>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</si>
  <si>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</si>
  <si>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</si>
  <si>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</si>
  <si>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</si>
  <si>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</si>
  <si>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</si>
  <si>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</si>
  <si>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</si>
  <si>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</si>
  <si>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</si>
  <si>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</si>
  <si>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</si>
  <si>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</si>
  <si>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</si>
  <si>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</si>
  <si>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</si>
  <si>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</si>
  <si>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</si>
  <si>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</si>
  <si>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</si>
  <si>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</si>
  <si>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</si>
  <si>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</si>
  <si>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</si>
  <si>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</si>
  <si>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</si>
  <si>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</si>
  <si>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</si>
  <si>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</si>
  <si>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</si>
  <si>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</si>
  <si>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</si>
  <si>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</si>
  <si>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</si>
  <si>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</si>
  <si>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</si>
  <si>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</si>
  <si>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</si>
  <si>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</si>
  <si>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</si>
  <si>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</si>
  <si>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</si>
  <si>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</si>
  <si>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</si>
  <si>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</si>
  <si>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</si>
  <si>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</si>
  <si>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</si>
  <si>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</si>
  <si>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</si>
  <si>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</si>
  <si>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</si>
  <si>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</si>
  <si>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</si>
  <si>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</si>
  <si>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</si>
  <si>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</si>
  <si>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</si>
  <si>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</si>
  <si>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</si>
  <si>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</si>
  <si>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</si>
  <si>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</si>
  <si>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</si>
  <si>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</si>
  <si>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</si>
  <si>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</si>
  <si>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</si>
  <si>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</si>
  <si>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</si>
  <si>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</si>
  <si>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</si>
  <si>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</si>
  <si>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</si>
  <si>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</si>
  <si>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</si>
  <si>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</si>
  <si>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</si>
  <si>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</si>
  <si>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</si>
  <si>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</si>
  <si>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</si>
  <si>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</si>
  <si>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</si>
  <si>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</si>
  <si>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</si>
  <si>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</si>
  <si>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</si>
  <si>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</si>
  <si>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</si>
  <si>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</si>
  <si>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</si>
  <si>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</si>
  <si>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</si>
  <si>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</si>
  <si>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</si>
  <si>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</si>
  <si>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</si>
  <si>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</si>
  <si>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</si>
  <si>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</si>
  <si>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</si>
  <si>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</si>
  <si>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</si>
  <si>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</si>
  <si>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</si>
  <si>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</si>
  <si>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</si>
  <si>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</si>
  <si>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</si>
  <si>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</si>
  <si>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</si>
  <si>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</si>
  <si>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</si>
  <si>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</si>
  <si>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</si>
  <si>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</si>
  <si>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</si>
  <si>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</si>
  <si>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</si>
  <si>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</si>
  <si>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</si>
  <si>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</si>
  <si>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</si>
  <si>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</si>
  <si>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</si>
  <si>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</si>
  <si>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</si>
  <si>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</si>
  <si>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</si>
  <si>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</si>
  <si>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</si>
  <si>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</si>
  <si>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</si>
  <si>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</si>
  <si>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</si>
  <si>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</si>
  <si>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</si>
  <si>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</si>
  <si>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</si>
  <si>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</si>
  <si>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</si>
  <si>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</si>
  <si>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</si>
  <si>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</si>
  <si>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</si>
  <si>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</si>
  <si>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</si>
  <si>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</si>
  <si>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</si>
  <si>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</si>
  <si>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</si>
  <si>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</si>
  <si>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</si>
  <si>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</si>
  <si>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</si>
  <si>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</si>
  <si>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</si>
  <si>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</si>
  <si>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</si>
  <si>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</si>
  <si>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</si>
  <si>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</si>
  <si>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</si>
  <si>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</si>
  <si>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</si>
  <si>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</si>
  <si>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</si>
  <si>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</si>
  <si>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</si>
  <si>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</si>
  <si>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</si>
  <si>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</si>
  <si>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</si>
  <si>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</si>
  <si>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</si>
  <si>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</si>
  <si>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</si>
  <si>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</si>
  <si>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</si>
  <si>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</si>
  <si>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</si>
  <si>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</si>
  <si>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</si>
  <si>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</si>
  <si>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</si>
  <si>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</si>
  <si>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</si>
  <si>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</si>
  <si>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</si>
  <si>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</si>
  <si>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</si>
  <si>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</si>
  <si>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</si>
  <si>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</si>
  <si>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</si>
  <si>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</si>
  <si>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</si>
  <si>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</si>
  <si>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</si>
  <si>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</si>
  <si>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</si>
  <si>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</si>
  <si>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</si>
  <si>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</si>
  <si>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</si>
  <si>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</si>
  <si>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</si>
  <si>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</si>
  <si>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</si>
  <si>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</si>
  <si>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</si>
  <si>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</si>
  <si>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</si>
  <si>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</si>
  <si>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</si>
  <si>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</si>
  <si>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</si>
  <si>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</si>
  <si>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</si>
  <si>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</si>
  <si>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</si>
  <si>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</si>
  <si>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</si>
  <si>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</si>
  <si>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</si>
  <si>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</si>
  <si>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</si>
  <si>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</si>
  <si>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</si>
  <si>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</si>
  <si>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</si>
  <si>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</si>
  <si>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</si>
  <si>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</si>
  <si>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</si>
  <si>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</si>
  <si>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</si>
  <si>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</si>
  <si>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</si>
  <si>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</si>
  <si>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</si>
  <si>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</si>
  <si>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</si>
  <si>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</si>
  <si>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</si>
  <si>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</si>
  <si>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</si>
  <si>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</si>
  <si>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</si>
  <si>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</si>
  <si>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</si>
  <si>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</si>
  <si>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</si>
  <si>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</si>
  <si>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</si>
  <si>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</si>
  <si>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</si>
  <si>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</si>
  <si>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</si>
  <si>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</si>
  <si>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</si>
  <si>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Показатели, подлежащие раскрытию в сфере холодного водоснабжения (цены и тарифы)</t>
  </si>
  <si>
    <t>Организация осуществляет подключение к централизованной системе холодного водоснабжения</t>
  </si>
  <si>
    <t>1.2.1</t>
  </si>
  <si>
    <t>3.1</t>
  </si>
  <si>
    <t>4.1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</si>
  <si>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</si>
  <si>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</si>
  <si>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</si>
  <si>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</si>
  <si>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</si>
  <si>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</si>
  <si>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</si>
  <si>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</si>
  <si>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</si>
  <si>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Форма 2.11 Информация об условиях, на которых осуществляется поставка регулируемых товаров и (или) оказание регулируемых услуг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</si>
  <si>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</si>
  <si>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</si>
  <si>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</si>
  <si>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</si>
  <si>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холодного водоснабжения</t>
  </si>
  <si>
    <t>x</t>
  </si>
  <si>
    <t>форма публичного договора поставки регулируемых товаров, оказания регулируемых услуг</t>
  </si>
  <si>
    <t>договор о подключении к централизованной системе холодного водоснабжения</t>
  </si>
  <si>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</si>
  <si>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</si>
  <si>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</si>
  <si>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</si>
  <si>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</si>
  <si>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Форма заявки о подключении к централизованной системе холодного водоснабжения</t>
  </si>
  <si>
    <t>Указывается ссылка на документ, предварительно загруженный в хранилище файлов ФГИС ЕИАС.</t>
  </si>
  <si>
    <t>наименование НПА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</si>
  <si>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</si>
  <si>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</si>
  <si>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</si>
  <si>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</si>
  <si>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</si>
  <si>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</si>
  <si>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</si>
  <si>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</si>
  <si>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</si>
  <si>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</si>
  <si>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</si>
  <si>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</si>
  <si>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</si>
  <si>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</si>
  <si>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</si>
  <si>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</si>
  <si>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</si>
  <si>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</si>
  <si>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</si>
  <si>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</si>
  <si>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</si>
  <si>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</si>
  <si>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</si>
  <si>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</si>
  <si>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</si>
  <si>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</si>
  <si>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</si>
  <si>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</si>
  <si>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</si>
  <si>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</si>
  <si>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</si>
  <si>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</si>
  <si>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</si>
  <si>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</si>
  <si>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</si>
  <si>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</si>
  <si>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</si>
  <si>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</si>
  <si>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</si>
  <si>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</si>
  <si>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</si>
  <si>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</si>
  <si>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</si>
  <si>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</si>
  <si>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</si>
  <si>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</si>
  <si>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</si>
  <si>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</si>
  <si>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</si>
  <si>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</si>
  <si>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</si>
  <si>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</si>
  <si>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</si>
  <si>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</si>
  <si>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</si>
  <si>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</si>
  <si>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</si>
  <si>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</si>
  <si>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</si>
  <si>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</si>
  <si>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</si>
  <si>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</si>
  <si>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</si>
  <si>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</si>
  <si>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</si>
  <si>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</si>
  <si>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</si>
  <si>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</si>
  <si>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</si>
  <si>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</si>
  <si>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</si>
  <si>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</si>
  <si>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</si>
  <si>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</si>
  <si>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</si>
  <si>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</si>
  <si>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</si>
  <si>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</si>
  <si>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</si>
  <si>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</si>
  <si>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</si>
  <si>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</si>
  <si>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</si>
  <si>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</si>
  <si>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</si>
  <si>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</si>
  <si>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</si>
  <si>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</si>
  <si>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</si>
  <si>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</si>
  <si>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</si>
  <si>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</si>
  <si>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</si>
  <si>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</si>
  <si>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</si>
  <si>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</si>
  <si>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</si>
  <si>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</si>
  <si>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</si>
  <si>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</si>
  <si>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</si>
  <si>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</si>
  <si>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</si>
  <si>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</si>
  <si>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</si>
  <si>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</si>
  <si>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</si>
  <si>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</si>
  <si>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</si>
  <si>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</si>
  <si>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</si>
  <si>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</si>
  <si>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</si>
  <si>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</si>
  <si>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</si>
  <si>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</si>
  <si>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</si>
  <si>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</si>
  <si>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</si>
  <si>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</si>
  <si>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</si>
  <si>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</si>
  <si>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</si>
  <si>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</si>
  <si>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</si>
  <si>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</si>
  <si>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</si>
  <si>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</si>
  <si>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</si>
  <si>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</si>
  <si>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</si>
  <si>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</si>
  <si>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</si>
  <si>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</si>
  <si>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</si>
  <si>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</si>
  <si>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Форма 2.2</t>
  </si>
  <si>
    <t>Форма 2.11</t>
  </si>
  <si>
    <t>Форма 2.12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</si>
  <si>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</si>
  <si>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</si>
  <si>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Форма 2.3</t>
  </si>
  <si>
    <t>Информация о величинах тарифов на подключение к централизованной системе холодного водоснабжения</t>
  </si>
  <si>
    <t>Информация о величинах тарифов на питьевую воду (питьевое водоснабжение), техническую воду, транспортировку воды, подвоз воды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</si>
  <si>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</si>
  <si>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</si>
  <si>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</si>
  <si>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</si>
  <si>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</si>
  <si>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</si>
  <si>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</si>
  <si>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</si>
  <si>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</si>
  <si>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</si>
  <si>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</si>
  <si>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</si>
  <si>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</si>
  <si>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</si>
  <si>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</si>
  <si>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</si>
  <si>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</si>
  <si>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r>
      <t>Форма 2.3 Информация о величинах тарифов на подключение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</si>
  <si>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</si>
  <si>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</si>
  <si>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</si>
  <si>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</si>
  <si>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</si>
  <si>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</si>
  <si>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</si>
  <si>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</si>
  <si>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</si>
  <si>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Дата периода регулирования, с которой вводятся изменения в тарифы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</si>
  <si>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</si>
  <si>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</si>
  <si>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Одноставочный тариф, руб./Гкал</t>
  </si>
  <si>
    <t>ставка за тепловую  энергию, руб./Гкал</t>
  </si>
  <si>
    <t>Первичное установление тарифов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</si>
  <si>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</si>
  <si>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</si>
  <si>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</si>
  <si>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</si>
  <si>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</si>
  <si>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r>
      <rPr>
        <vertAlign val="superscript"/>
        <sz val="9"/>
        <color indexed="11"/>
        <rFont val="Tahoma"/>
        <family val="2"/>
        <charset val="204"/>
      </rPr>
      <t>1</t>
    </r>
    <r>
      <rPr>
        <sz val="9"/>
        <color indexed="11"/>
        <rFont val="Tahoma"/>
        <family val="2"/>
        <charset val="204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</si>
  <si>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</si>
  <si>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</si>
  <si>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FAS.JKH.OPEN.INFO.PRICE.HVS!</t>
  </si>
  <si>
    <t>21.11.2022</t>
  </si>
  <si>
    <t>Антроповский муниципальный район</t>
  </si>
  <si>
    <t>34602000</t>
  </si>
  <si>
    <t>Антроповское</t>
  </si>
  <si>
    <t>34602403</t>
  </si>
  <si>
    <t>Котельниковское</t>
  </si>
  <si>
    <t>34602412</t>
  </si>
  <si>
    <t>Курновское</t>
  </si>
  <si>
    <t>34602404</t>
  </si>
  <si>
    <t>Палкинское</t>
  </si>
  <si>
    <t>34602420</t>
  </si>
  <si>
    <t>Просекское</t>
  </si>
  <si>
    <t>34602408</t>
  </si>
  <si>
    <t>Буйский муниципальный район</t>
  </si>
  <si>
    <t>34604000</t>
  </si>
  <si>
    <t>Барановское</t>
  </si>
  <si>
    <t>34604404</t>
  </si>
  <si>
    <t>Центральное</t>
  </si>
  <si>
    <t>34604466</t>
  </si>
  <si>
    <t>городское поселение посёлок Чистые Боры</t>
  </si>
  <si>
    <t>34604159</t>
  </si>
  <si>
    <t>Вохомский муниципальный район</t>
  </si>
  <si>
    <t>34606000</t>
  </si>
  <si>
    <t>Бельковское</t>
  </si>
  <si>
    <t>34606404</t>
  </si>
  <si>
    <t>Воробьевицкое</t>
  </si>
  <si>
    <t>34606408</t>
  </si>
  <si>
    <t>Вохомское</t>
  </si>
  <si>
    <t>34606410</t>
  </si>
  <si>
    <t>Лапшинское</t>
  </si>
  <si>
    <t>34606416</t>
  </si>
  <si>
    <t>Петрецовское</t>
  </si>
  <si>
    <t>34606436</t>
  </si>
  <si>
    <t>Тихоновское</t>
  </si>
  <si>
    <t>34606452</t>
  </si>
  <si>
    <t>Галичский муниципальный район</t>
  </si>
  <si>
    <t>34608000</t>
  </si>
  <si>
    <t>Березовское</t>
  </si>
  <si>
    <t>34608404</t>
  </si>
  <si>
    <t>Дмитриевское</t>
  </si>
  <si>
    <t>34608407</t>
  </si>
  <si>
    <t>Лопаревское</t>
  </si>
  <si>
    <t>34608416</t>
  </si>
  <si>
    <t>Ореховское</t>
  </si>
  <si>
    <t>34608428</t>
  </si>
  <si>
    <t>Степановское</t>
  </si>
  <si>
    <t>34608440</t>
  </si>
  <si>
    <t>Город Нерехта и Нерехтский муниципальный район</t>
  </si>
  <si>
    <t>34626000</t>
  </si>
  <si>
    <t>Ёмсненское</t>
  </si>
  <si>
    <t>34626420</t>
  </si>
  <si>
    <t>Волжское</t>
  </si>
  <si>
    <t>34626410</t>
  </si>
  <si>
    <t>Воскресенское</t>
  </si>
  <si>
    <t>34626412</t>
  </si>
  <si>
    <t>Город Нерехта</t>
  </si>
  <si>
    <t>34626101</t>
  </si>
  <si>
    <t>Пригородное</t>
  </si>
  <si>
    <t>34626450</t>
  </si>
  <si>
    <t>Кадыйский муниципальный район</t>
  </si>
  <si>
    <t>34610000</t>
  </si>
  <si>
    <t>Вёшкинское</t>
  </si>
  <si>
    <t>34610420</t>
  </si>
  <si>
    <t>Екатеринкинское</t>
  </si>
  <si>
    <t>34610408</t>
  </si>
  <si>
    <t>Завражное</t>
  </si>
  <si>
    <t>34610412</t>
  </si>
  <si>
    <t>Паньковское</t>
  </si>
  <si>
    <t>34610432</t>
  </si>
  <si>
    <t>Селищенское</t>
  </si>
  <si>
    <t>34610436</t>
  </si>
  <si>
    <t>Столпинское</t>
  </si>
  <si>
    <t>34610440</t>
  </si>
  <si>
    <t>Чернышевское</t>
  </si>
  <si>
    <t>34610444</t>
  </si>
  <si>
    <t>городское посление поселок Кадый</t>
  </si>
  <si>
    <t>34610151</t>
  </si>
  <si>
    <t>Кологривский муниципальный округ</t>
  </si>
  <si>
    <t>34512000</t>
  </si>
  <si>
    <t>Кологривский муниципальный район</t>
  </si>
  <si>
    <t>34612000</t>
  </si>
  <si>
    <t>Илешевское</t>
  </si>
  <si>
    <t>34612408</t>
  </si>
  <si>
    <t>Ильинское</t>
  </si>
  <si>
    <t>34612412</t>
  </si>
  <si>
    <t>Суховерховское</t>
  </si>
  <si>
    <t>34612428</t>
  </si>
  <si>
    <t>Ужугское</t>
  </si>
  <si>
    <t>34612432</t>
  </si>
  <si>
    <t>городское поселение город Кологрив</t>
  </si>
  <si>
    <t>34612101</t>
  </si>
  <si>
    <t>Костромской муниципальный район</t>
  </si>
  <si>
    <t>34614000</t>
  </si>
  <si>
    <t>Апраксинское</t>
  </si>
  <si>
    <t>34614404</t>
  </si>
  <si>
    <t>Бакшеевское</t>
  </si>
  <si>
    <t>34614408</t>
  </si>
  <si>
    <t>Караваевское</t>
  </si>
  <si>
    <t>34614411</t>
  </si>
  <si>
    <t>Кузнецовское</t>
  </si>
  <si>
    <t>34614416</t>
  </si>
  <si>
    <t>Кузьмищенское</t>
  </si>
  <si>
    <t>34614418</t>
  </si>
  <si>
    <t>Минское</t>
  </si>
  <si>
    <t>34614420</t>
  </si>
  <si>
    <t>Никольское</t>
  </si>
  <si>
    <t>34614424</t>
  </si>
  <si>
    <t>Самсоновское</t>
  </si>
  <si>
    <t>34614428</t>
  </si>
  <si>
    <t>Сандогорское</t>
  </si>
  <si>
    <t>34614432</t>
  </si>
  <si>
    <t>Середняковское</t>
  </si>
  <si>
    <t>34614434</t>
  </si>
  <si>
    <t>Сущевское</t>
  </si>
  <si>
    <t>34614436</t>
  </si>
  <si>
    <t>Чернопенское</t>
  </si>
  <si>
    <t>34614440</t>
  </si>
  <si>
    <t>Шунгенское</t>
  </si>
  <si>
    <t>34614444</t>
  </si>
  <si>
    <t>Красносельский муниципальный район</t>
  </si>
  <si>
    <t>34616000</t>
  </si>
  <si>
    <t>Боровиковское</t>
  </si>
  <si>
    <t>34616404</t>
  </si>
  <si>
    <t>Гридинское</t>
  </si>
  <si>
    <t>34616408</t>
  </si>
  <si>
    <t>Захаровское</t>
  </si>
  <si>
    <t>34616412</t>
  </si>
  <si>
    <t>Подольское</t>
  </si>
  <si>
    <t>34616416</t>
  </si>
  <si>
    <t>Прискоковское</t>
  </si>
  <si>
    <t>34616420</t>
  </si>
  <si>
    <t>Сидоровское</t>
  </si>
  <si>
    <t>34616424</t>
  </si>
  <si>
    <t>Чапаевское</t>
  </si>
  <si>
    <t>34616428</t>
  </si>
  <si>
    <t>Шолоховское</t>
  </si>
  <si>
    <t>34616432</t>
  </si>
  <si>
    <t>городское поселение поселок Красное-на-Волге</t>
  </si>
  <si>
    <t>34616151</t>
  </si>
  <si>
    <t>Макарьевский муниципальный район</t>
  </si>
  <si>
    <t>34618000</t>
  </si>
  <si>
    <t>Горчухинское</t>
  </si>
  <si>
    <t>34618406</t>
  </si>
  <si>
    <t>Нежитинское</t>
  </si>
  <si>
    <t>34618416</t>
  </si>
  <si>
    <t>Николо-Макаровское</t>
  </si>
  <si>
    <t>34618424</t>
  </si>
  <si>
    <t>Тимошинское</t>
  </si>
  <si>
    <t>34618432</t>
  </si>
  <si>
    <t>Унженское</t>
  </si>
  <si>
    <t>34618440</t>
  </si>
  <si>
    <t>Усть-Нейское</t>
  </si>
  <si>
    <t>34618444</t>
  </si>
  <si>
    <t>Шемятинское</t>
  </si>
  <si>
    <t>34618448</t>
  </si>
  <si>
    <t>городское поселение город Макарьев</t>
  </si>
  <si>
    <t>34618101</t>
  </si>
  <si>
    <t>Мантуровский муниципальный район</t>
  </si>
  <si>
    <t>34620000</t>
  </si>
  <si>
    <t>Знаменское</t>
  </si>
  <si>
    <t>34620412</t>
  </si>
  <si>
    <t>Леонтьевское</t>
  </si>
  <si>
    <t>34620420</t>
  </si>
  <si>
    <t>Октябрьское</t>
  </si>
  <si>
    <t>34620423</t>
  </si>
  <si>
    <t>Подвигалихинское</t>
  </si>
  <si>
    <t>34620424</t>
  </si>
  <si>
    <t>Самыловское</t>
  </si>
  <si>
    <t>34620432</t>
  </si>
  <si>
    <t>Межевской муниципальный округ</t>
  </si>
  <si>
    <t>34522000</t>
  </si>
  <si>
    <t>Межевской муниципальный район</t>
  </si>
  <si>
    <t>34622000</t>
  </si>
  <si>
    <t>Георгиевское</t>
  </si>
  <si>
    <t>34622404</t>
  </si>
  <si>
    <t>34622412</t>
  </si>
  <si>
    <t>Родинское</t>
  </si>
  <si>
    <t>34622422</t>
  </si>
  <si>
    <t>Советское</t>
  </si>
  <si>
    <t>34622426</t>
  </si>
  <si>
    <t>Муниципальный район город Нея и Нейский район</t>
  </si>
  <si>
    <t>34624000</t>
  </si>
  <si>
    <t>Вожеровское</t>
  </si>
  <si>
    <t>34624404</t>
  </si>
  <si>
    <t>Еленское</t>
  </si>
  <si>
    <t>34624406</t>
  </si>
  <si>
    <t>Коткишевское</t>
  </si>
  <si>
    <t>34624412</t>
  </si>
  <si>
    <t>Кужбальское</t>
  </si>
  <si>
    <t>34624416</t>
  </si>
  <si>
    <t>Михалевское</t>
  </si>
  <si>
    <t>34624420</t>
  </si>
  <si>
    <t>Номженское</t>
  </si>
  <si>
    <t>34624424</t>
  </si>
  <si>
    <t>Солтановское</t>
  </si>
  <si>
    <t>34624432</t>
  </si>
  <si>
    <t>Тотомицкое</t>
  </si>
  <si>
    <t>34624436</t>
  </si>
  <si>
    <t>городское посление город Нея</t>
  </si>
  <si>
    <t>34624101</t>
  </si>
  <si>
    <t>Нейский муниципальный округ</t>
  </si>
  <si>
    <t>34524000</t>
  </si>
  <si>
    <t>Октябрьский муниципальный район</t>
  </si>
  <si>
    <t>34628000</t>
  </si>
  <si>
    <t>Власовское</t>
  </si>
  <si>
    <t>34628404</t>
  </si>
  <si>
    <t>Луптюгское</t>
  </si>
  <si>
    <t>34628412</t>
  </si>
  <si>
    <t>Новинское</t>
  </si>
  <si>
    <t>34628414</t>
  </si>
  <si>
    <t>Покровское</t>
  </si>
  <si>
    <t>34628416</t>
  </si>
  <si>
    <t>Соловецкое</t>
  </si>
  <si>
    <t>34628424</t>
  </si>
  <si>
    <t>Островский муниципальный район</t>
  </si>
  <si>
    <t>34630000</t>
  </si>
  <si>
    <t>Адищевское</t>
  </si>
  <si>
    <t>34630404</t>
  </si>
  <si>
    <t>Александровское</t>
  </si>
  <si>
    <t>34630406</t>
  </si>
  <si>
    <t>Игодовское</t>
  </si>
  <si>
    <t>34630420</t>
  </si>
  <si>
    <t>Клеванцовское</t>
  </si>
  <si>
    <t>34630424</t>
  </si>
  <si>
    <t>Островское</t>
  </si>
  <si>
    <t>34630432</t>
  </si>
  <si>
    <t>Островское (Центральное)</t>
  </si>
  <si>
    <t>34630438</t>
  </si>
  <si>
    <t>Павинский муниципальный район</t>
  </si>
  <si>
    <t>34632000</t>
  </si>
  <si>
    <t>Крутогорское</t>
  </si>
  <si>
    <t>34632406</t>
  </si>
  <si>
    <t>Леденгское</t>
  </si>
  <si>
    <t>34632408</t>
  </si>
  <si>
    <t>Павинское</t>
  </si>
  <si>
    <t>34632416</t>
  </si>
  <si>
    <t>Петропавловское</t>
  </si>
  <si>
    <t>34632420</t>
  </si>
  <si>
    <t>Парфеньевский муниципальный округ</t>
  </si>
  <si>
    <t>34534000</t>
  </si>
  <si>
    <t>Парфеньевский муниципальный район</t>
  </si>
  <si>
    <t>34634000</t>
  </si>
  <si>
    <t>Матвеевское</t>
  </si>
  <si>
    <t>34634424</t>
  </si>
  <si>
    <t>Николо-Поломское</t>
  </si>
  <si>
    <t>34634420</t>
  </si>
  <si>
    <t>Парфеньевское</t>
  </si>
  <si>
    <t>34634428</t>
  </si>
  <si>
    <t>Потрусовское</t>
  </si>
  <si>
    <t>34634432</t>
  </si>
  <si>
    <t>Поназыревский муниципальный округ</t>
  </si>
  <si>
    <t>34536000</t>
  </si>
  <si>
    <t>Поназыревский муниципальный район</t>
  </si>
  <si>
    <t>34636000</t>
  </si>
  <si>
    <t>Полдневицкое</t>
  </si>
  <si>
    <t>34636418</t>
  </si>
  <si>
    <t>Хмелевское</t>
  </si>
  <si>
    <t>34636424</t>
  </si>
  <si>
    <t>Якшангское</t>
  </si>
  <si>
    <t>34636432</t>
  </si>
  <si>
    <t>городское поселение посёлок Поназырево</t>
  </si>
  <si>
    <t>34636151</t>
  </si>
  <si>
    <t>Пыщугский муниципальный округ</t>
  </si>
  <si>
    <t>34538000</t>
  </si>
  <si>
    <t>Пыщугский муниципальный район</t>
  </si>
  <si>
    <t>34638000</t>
  </si>
  <si>
    <t>Верхнеспасское</t>
  </si>
  <si>
    <t>34638404</t>
  </si>
  <si>
    <t>Головинское</t>
  </si>
  <si>
    <t>34638412</t>
  </si>
  <si>
    <t>Носковское</t>
  </si>
  <si>
    <t>34638424</t>
  </si>
  <si>
    <t>Пыщугское</t>
  </si>
  <si>
    <t>34638428</t>
  </si>
  <si>
    <t>Солигаличский муниципальный район</t>
  </si>
  <si>
    <t>34640000</t>
  </si>
  <si>
    <t>Бурдуковское</t>
  </si>
  <si>
    <t>34640404</t>
  </si>
  <si>
    <t>Васильевское</t>
  </si>
  <si>
    <t>34640408</t>
  </si>
  <si>
    <t>Корцовское</t>
  </si>
  <si>
    <t>34640424</t>
  </si>
  <si>
    <t>Куземинское</t>
  </si>
  <si>
    <t>34640428</t>
  </si>
  <si>
    <t>Лосевское</t>
  </si>
  <si>
    <t>34640432</t>
  </si>
  <si>
    <t>Первомайское</t>
  </si>
  <si>
    <t>34640436</t>
  </si>
  <si>
    <t>Солигаличское</t>
  </si>
  <si>
    <t>34640440</t>
  </si>
  <si>
    <t>городское поселение город Солигалич</t>
  </si>
  <si>
    <t>34640101</t>
  </si>
  <si>
    <t>Судиславский муниципальный район</t>
  </si>
  <si>
    <t>34642000</t>
  </si>
  <si>
    <t>Воронское</t>
  </si>
  <si>
    <t>34642408</t>
  </si>
  <si>
    <t>Расловское</t>
  </si>
  <si>
    <t>34642424</t>
  </si>
  <si>
    <t>Судиславское</t>
  </si>
  <si>
    <t>34642432</t>
  </si>
  <si>
    <t>городское поселение посёлок Судиславль</t>
  </si>
  <si>
    <t>34642151</t>
  </si>
  <si>
    <t>Сусанинский муниципальный район</t>
  </si>
  <si>
    <t>34644000</t>
  </si>
  <si>
    <t>Андреевское</t>
  </si>
  <si>
    <t>34644404</t>
  </si>
  <si>
    <t>Буяковское</t>
  </si>
  <si>
    <t>34644408</t>
  </si>
  <si>
    <t>Северное</t>
  </si>
  <si>
    <t>34644428</t>
  </si>
  <si>
    <t>Сокиринское</t>
  </si>
  <si>
    <t>34644436</t>
  </si>
  <si>
    <t>Сумароковское</t>
  </si>
  <si>
    <t>34644432</t>
  </si>
  <si>
    <t>Ченцовское</t>
  </si>
  <si>
    <t>34644440</t>
  </si>
  <si>
    <t>городское поселение посёлок Сусанино</t>
  </si>
  <si>
    <t>34644151</t>
  </si>
  <si>
    <t>Чухломский муниципальный район</t>
  </si>
  <si>
    <t>34646000</t>
  </si>
  <si>
    <t>Ножкинское</t>
  </si>
  <si>
    <t>34646420</t>
  </si>
  <si>
    <t>Панкратовское</t>
  </si>
  <si>
    <t>34646444</t>
  </si>
  <si>
    <t>Петровское</t>
  </si>
  <si>
    <t>34646424</t>
  </si>
  <si>
    <t>Повалихинское</t>
  </si>
  <si>
    <t>34646428</t>
  </si>
  <si>
    <t>Судайское</t>
  </si>
  <si>
    <t>34646436</t>
  </si>
  <si>
    <t>Чухломское</t>
  </si>
  <si>
    <t>34646452</t>
  </si>
  <si>
    <t>Шартановское</t>
  </si>
  <si>
    <t>34646456</t>
  </si>
  <si>
    <t>городское поселение город Чухлома</t>
  </si>
  <si>
    <t>34646101</t>
  </si>
  <si>
    <t>Шарьинский муниципальный район</t>
  </si>
  <si>
    <t>34648000</t>
  </si>
  <si>
    <t>Варакинское</t>
  </si>
  <si>
    <t>34648403</t>
  </si>
  <si>
    <t>34648404</t>
  </si>
  <si>
    <t>Заболотское</t>
  </si>
  <si>
    <t>34648408</t>
  </si>
  <si>
    <t>Зебляковское</t>
  </si>
  <si>
    <t>34648410</t>
  </si>
  <si>
    <t>Ивановское</t>
  </si>
  <si>
    <t>34648412</t>
  </si>
  <si>
    <t>Конёвское</t>
  </si>
  <si>
    <t>34648420</t>
  </si>
  <si>
    <t>Одоевское</t>
  </si>
  <si>
    <t>34648436</t>
  </si>
  <si>
    <t>Троицкое</t>
  </si>
  <si>
    <t>34648452</t>
  </si>
  <si>
    <t>Шангское</t>
  </si>
  <si>
    <t>34648456</t>
  </si>
  <si>
    <t>Шекшемское</t>
  </si>
  <si>
    <t>34648457</t>
  </si>
  <si>
    <t>городской округ город Буй</t>
  </si>
  <si>
    <t>34705000</t>
  </si>
  <si>
    <t>городской округ город Волгореченск</t>
  </si>
  <si>
    <t>34706000</t>
  </si>
  <si>
    <t>городской округ город Галич</t>
  </si>
  <si>
    <t>34708000</t>
  </si>
  <si>
    <t>городской округ город Кострома</t>
  </si>
  <si>
    <t>34701000</t>
  </si>
  <si>
    <t>городской округ город Мантурово</t>
  </si>
  <si>
    <t>34714000</t>
  </si>
  <si>
    <t>городской округ город Шарья</t>
  </si>
  <si>
    <t>34730000</t>
  </si>
  <si>
    <t>МО_ОКТМО</t>
  </si>
  <si>
    <t>№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</si>
  <si>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</si>
  <si>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</si>
  <si>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</si>
  <si>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</si>
  <si>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</si>
  <si>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</si>
  <si>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</si>
  <si>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</si>
  <si>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</si>
  <si>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01.12.2022</t>
  </si>
  <si>
    <t>31.12.2027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</si>
  <si>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</si>
  <si>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</si>
  <si>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</si>
  <si>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</si>
  <si>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</si>
  <si>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</si>
  <si>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</si>
  <si>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</si>
  <si>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2593</t>
  </si>
  <si>
    <t>30920049</t>
  </si>
  <si>
    <t>АНО "Санаторий имени Ивана Сусанина"</t>
  </si>
  <si>
    <t>4415008283</t>
  </si>
  <si>
    <t>441501001</t>
  </si>
  <si>
    <t>16-03-2017 00:00:00</t>
  </si>
  <si>
    <t>26560525</t>
  </si>
  <si>
    <t>АО "ГУ ЖКХ"</t>
  </si>
  <si>
    <t>5116000922</t>
  </si>
  <si>
    <t>511601001</t>
  </si>
  <si>
    <t>13-05-2009 00:00:00</t>
  </si>
  <si>
    <t>31029967</t>
  </si>
  <si>
    <t>АО "Коммунальные сети" г.п.п. Чистые Боры</t>
  </si>
  <si>
    <t>4409005252</t>
  </si>
  <si>
    <t>440901001</t>
  </si>
  <si>
    <t>01-12-2017 00:00:00</t>
  </si>
  <si>
    <t>28828969</t>
  </si>
  <si>
    <t>АО "Костромской завод автокомпонентов"</t>
  </si>
  <si>
    <t>4401111481</t>
  </si>
  <si>
    <t>440101001</t>
  </si>
  <si>
    <t>21-10-2014 00:00:00</t>
  </si>
  <si>
    <t>26853395</t>
  </si>
  <si>
    <t>АО "РСП ТПК КГРЭС"</t>
  </si>
  <si>
    <t>4431002987</t>
  </si>
  <si>
    <t>443101001</t>
  </si>
  <si>
    <t>27167898</t>
  </si>
  <si>
    <t>АО фирма "Агротекс-ЖБИ"</t>
  </si>
  <si>
    <t>4401005349</t>
  </si>
  <si>
    <t>24-11-1993 00:00:00</t>
  </si>
  <si>
    <t>30434293</t>
  </si>
  <si>
    <t>ЗАО "ДО МЖК Бутово"</t>
  </si>
  <si>
    <t>7726020338</t>
  </si>
  <si>
    <t>772601001</t>
  </si>
  <si>
    <t>17-12-2002 00:00:00</t>
  </si>
  <si>
    <t>28812359</t>
  </si>
  <si>
    <t>ЗАО "Лунево"</t>
  </si>
  <si>
    <t>4414009580</t>
  </si>
  <si>
    <t>441401001</t>
  </si>
  <si>
    <t>07-07-2003 00:00:00</t>
  </si>
  <si>
    <t>26357308</t>
  </si>
  <si>
    <t>ЗАО "Экохиммаш"</t>
  </si>
  <si>
    <t>4402000209</t>
  </si>
  <si>
    <t>440201001</t>
  </si>
  <si>
    <t>26760990</t>
  </si>
  <si>
    <t>ИП Горохов С.Ж.</t>
  </si>
  <si>
    <t>440101211808</t>
  </si>
  <si>
    <t>отсутствует</t>
  </si>
  <si>
    <t>13-10-2004 00:00:00</t>
  </si>
  <si>
    <t>31312908</t>
  </si>
  <si>
    <t>ИП Рожков В.В.</t>
  </si>
  <si>
    <t>441200154038</t>
  </si>
  <si>
    <t>31056794</t>
  </si>
  <si>
    <t>ИП Румянцева С.В.</t>
  </si>
  <si>
    <t>440106927232</t>
  </si>
  <si>
    <t>24-07-2013 00:00:00</t>
  </si>
  <si>
    <t>30859188</t>
  </si>
  <si>
    <t>ИП Скидоненко В.А.</t>
  </si>
  <si>
    <t>441000813276</t>
  </si>
  <si>
    <t>04-10-2016 00:00:00</t>
  </si>
  <si>
    <t>26765955</t>
  </si>
  <si>
    <t>Колхоз им.Ленина</t>
  </si>
  <si>
    <t>4415000340</t>
  </si>
  <si>
    <t>26771738</t>
  </si>
  <si>
    <t>ЛПУ "Санаторий "Колос"</t>
  </si>
  <si>
    <t>4414000884</t>
  </si>
  <si>
    <t>25-01-1994 00:00:00</t>
  </si>
  <si>
    <t>26357352</t>
  </si>
  <si>
    <t>ЛПУ "Санаторий Волга"</t>
  </si>
  <si>
    <t>4414000362</t>
  </si>
  <si>
    <t>26357402</t>
  </si>
  <si>
    <t>ЛПУ "Санаторий для лечения родителей с детьми "Костромской"</t>
  </si>
  <si>
    <t>4441002489</t>
  </si>
  <si>
    <t>31624540</t>
  </si>
  <si>
    <t>МКП "Вохмаводоканал"</t>
  </si>
  <si>
    <t>4400009703</t>
  </si>
  <si>
    <t>440001001</t>
  </si>
  <si>
    <t>11-08-2022 00:00:00</t>
  </si>
  <si>
    <t>31528842</t>
  </si>
  <si>
    <t>МКП "ЖКХ Сусанинского района"</t>
  </si>
  <si>
    <t>4400005579</t>
  </si>
  <si>
    <t>18-11-2021 00:00:00</t>
  </si>
  <si>
    <t>31470988</t>
  </si>
  <si>
    <t>МКП "ЖКХ"</t>
  </si>
  <si>
    <t>4436000214</t>
  </si>
  <si>
    <t>443601001</t>
  </si>
  <si>
    <t>08-10-2020 00:00:00</t>
  </si>
  <si>
    <t>31342708</t>
  </si>
  <si>
    <t>МКП "Коммунсервис"</t>
  </si>
  <si>
    <t>4418002480</t>
  </si>
  <si>
    <t>441801001</t>
  </si>
  <si>
    <t>06-08-2019 00:00:00</t>
  </si>
  <si>
    <t>31442358</t>
  </si>
  <si>
    <t>МКП "ПыщугСервис"</t>
  </si>
  <si>
    <t>4436000158</t>
  </si>
  <si>
    <t>16-06-2020 00:00:00</t>
  </si>
  <si>
    <t>31228575</t>
  </si>
  <si>
    <t>МКУП "Водотеплоресурс" Галичского р-на</t>
  </si>
  <si>
    <t>4403006764</t>
  </si>
  <si>
    <t>440301001</t>
  </si>
  <si>
    <t>10-12-2018 00:00:00</t>
  </si>
  <si>
    <t>31349469</t>
  </si>
  <si>
    <t>МКУП "ГорХоз"</t>
  </si>
  <si>
    <t>4426003706</t>
  </si>
  <si>
    <t>442601001</t>
  </si>
  <si>
    <t>02-09-2019 00:00:00</t>
  </si>
  <si>
    <t>31209373</t>
  </si>
  <si>
    <t>МКУП "Коммунальные системы"  Павинского р-на</t>
  </si>
  <si>
    <t>4422002388</t>
  </si>
  <si>
    <t>442201001</t>
  </si>
  <si>
    <t>17-10-2018 00:00:00</t>
  </si>
  <si>
    <t>31007038</t>
  </si>
  <si>
    <t>МКУП "Коммунальные системы" Мантурово</t>
  </si>
  <si>
    <t>4404005386</t>
  </si>
  <si>
    <t>440401001</t>
  </si>
  <si>
    <t>18-12-2017 00:00:00</t>
  </si>
  <si>
    <t>31163713</t>
  </si>
  <si>
    <t>МКУП "Коммунсервис" Шарьинского р-на</t>
  </si>
  <si>
    <t>4430003480</t>
  </si>
  <si>
    <t>443001001</t>
  </si>
  <si>
    <t>09-07-2018 00:00:00</t>
  </si>
  <si>
    <t>31337927</t>
  </si>
  <si>
    <t>МКУП "Поназыревское ЖКХ"</t>
  </si>
  <si>
    <t>4424002810</t>
  </si>
  <si>
    <t>442401001</t>
  </si>
  <si>
    <t>16-07-2019 00:00:00</t>
  </si>
  <si>
    <t>31401024</t>
  </si>
  <si>
    <t>МП "Сервисбыт"</t>
  </si>
  <si>
    <t>4416000262</t>
  </si>
  <si>
    <t>441601001</t>
  </si>
  <si>
    <t>27-02-2020 00:00:00</t>
  </si>
  <si>
    <t>31598147</t>
  </si>
  <si>
    <t>МП УК "Жилкомсервис" г. Буя</t>
  </si>
  <si>
    <t>4402006835</t>
  </si>
  <si>
    <t>440102001</t>
  </si>
  <si>
    <t>24-07-2006 00:00:00</t>
  </si>
  <si>
    <t>26372985</t>
  </si>
  <si>
    <t>МУП "ЖКХ Воронье"</t>
  </si>
  <si>
    <t>4427004251</t>
  </si>
  <si>
    <t>442701001</t>
  </si>
  <si>
    <t>26372983</t>
  </si>
  <si>
    <t>МУП "ЖКХ Раслово"</t>
  </si>
  <si>
    <t>4427004220</t>
  </si>
  <si>
    <t>26357359</t>
  </si>
  <si>
    <t>МУП "Ильинское"</t>
  </si>
  <si>
    <t>4414012199</t>
  </si>
  <si>
    <t>26357356</t>
  </si>
  <si>
    <t>МУП "Коммунсервис" Костромского района</t>
  </si>
  <si>
    <t>4414010201</t>
  </si>
  <si>
    <t>26372984</t>
  </si>
  <si>
    <t>МУП "Коммунсервис" Судиславского сельского поселения</t>
  </si>
  <si>
    <t>4427004244</t>
  </si>
  <si>
    <t>28534221</t>
  </si>
  <si>
    <t>МУП "Красноетеплоэнерго"</t>
  </si>
  <si>
    <t>4415004916</t>
  </si>
  <si>
    <t>15-09-2005 00:00:00</t>
  </si>
  <si>
    <t>26372944</t>
  </si>
  <si>
    <t>МУП "Макарьевское КХ"</t>
  </si>
  <si>
    <t>4416003418</t>
  </si>
  <si>
    <t>26766749</t>
  </si>
  <si>
    <t>МУП "Нейское предприятие по благоустройству"</t>
  </si>
  <si>
    <t>4406004250</t>
  </si>
  <si>
    <t>440601001</t>
  </si>
  <si>
    <t>26357373</t>
  </si>
  <si>
    <t>МУП "Покровское"</t>
  </si>
  <si>
    <t>4420001614</t>
  </si>
  <si>
    <t>442001001</t>
  </si>
  <si>
    <t>28453399</t>
  </si>
  <si>
    <t>МУП "Пригородное ЖКХ"</t>
  </si>
  <si>
    <t>4405004177</t>
  </si>
  <si>
    <t>440501001</t>
  </si>
  <si>
    <t>22-08-2013 00:00:00</t>
  </si>
  <si>
    <t>26372978</t>
  </si>
  <si>
    <t>МУП "Райводоканал" Солигаличского муниципального района</t>
  </si>
  <si>
    <t>4426002621</t>
  </si>
  <si>
    <t>31097319</t>
  </si>
  <si>
    <t>МУП "Судиславль-Водоканал"</t>
  </si>
  <si>
    <t>4427002416</t>
  </si>
  <si>
    <t>07-05-2018 00:00:00</t>
  </si>
  <si>
    <t>26372982</t>
  </si>
  <si>
    <t>МУП "Судиславское ЖКХ"</t>
  </si>
  <si>
    <t>4427004212</t>
  </si>
  <si>
    <t>26372902</t>
  </si>
  <si>
    <t>МУП "ТВТ"</t>
  </si>
  <si>
    <t>4405006858</t>
  </si>
  <si>
    <t>26516069</t>
  </si>
  <si>
    <t>МУП "Тепловик"</t>
  </si>
  <si>
    <t>4421005900</t>
  </si>
  <si>
    <t>442101001</t>
  </si>
  <si>
    <t>18-06-2009 00:00:00</t>
  </si>
  <si>
    <t>26357329</t>
  </si>
  <si>
    <t>МУП "Теплоэнерго"</t>
  </si>
  <si>
    <t>4408003380</t>
  </si>
  <si>
    <t>440801001</t>
  </si>
  <si>
    <t>28814732</t>
  </si>
  <si>
    <t>МУП "Шарьинская ТЭЦ"</t>
  </si>
  <si>
    <t>4407013040</t>
  </si>
  <si>
    <t>440701001</t>
  </si>
  <si>
    <t>16-06-2014 00:00:00</t>
  </si>
  <si>
    <t>28953910</t>
  </si>
  <si>
    <t>МУП ГП ПОС. КРАСНОЕ-НА-ВОЛГЕ "ЧИСТАЯ ВОДА"</t>
  </si>
  <si>
    <t>4415002362</t>
  </si>
  <si>
    <t>01-02-2013 00:00:00</t>
  </si>
  <si>
    <t>26849244</t>
  </si>
  <si>
    <t>МУП ЖКХ "Вохомское"</t>
  </si>
  <si>
    <t>4410044062</t>
  </si>
  <si>
    <t>441001001</t>
  </si>
  <si>
    <t>28257144</t>
  </si>
  <si>
    <t>МУП ЖКХ "Комфорт"</t>
  </si>
  <si>
    <t>4410044560</t>
  </si>
  <si>
    <t>05-03-2013 00:00:00</t>
  </si>
  <si>
    <t>27945220</t>
  </si>
  <si>
    <t>МУП ЖКХ "Талицкое"</t>
  </si>
  <si>
    <t>4410044520</t>
  </si>
  <si>
    <t>08-10-2012 00:00:00</t>
  </si>
  <si>
    <t>28274065</t>
  </si>
  <si>
    <t>МУП ЖКХ Буйского района</t>
  </si>
  <si>
    <t>4409000790</t>
  </si>
  <si>
    <t>10-07-2013 00:00:00</t>
  </si>
  <si>
    <t>31341793</t>
  </si>
  <si>
    <t>МУП РКС</t>
  </si>
  <si>
    <t>4427002543</t>
  </si>
  <si>
    <t>442700001</t>
  </si>
  <si>
    <t>31-07-2019 00:00:00</t>
  </si>
  <si>
    <t>26357348</t>
  </si>
  <si>
    <t>МУП администрации городского поселения г. Кологрив "Коммунсервис"</t>
  </si>
  <si>
    <t>4413002381</t>
  </si>
  <si>
    <t>441301001</t>
  </si>
  <si>
    <t>26510940</t>
  </si>
  <si>
    <t>МУП г. Костромы "Костромагорводоканал"</t>
  </si>
  <si>
    <t>4401000622</t>
  </si>
  <si>
    <t>22-10-1992 00:00:00</t>
  </si>
  <si>
    <t>26357314</t>
  </si>
  <si>
    <t>НАО "СВЕЗА Мантурово"</t>
  </si>
  <si>
    <t>4404000349</t>
  </si>
  <si>
    <t>26761801</t>
  </si>
  <si>
    <t>ОГБУ "Островский психоневрологический интернат"</t>
  </si>
  <si>
    <t>4421003371</t>
  </si>
  <si>
    <t>30391353</t>
  </si>
  <si>
    <t>ООО "Благоустройство города"</t>
  </si>
  <si>
    <t>4403006267</t>
  </si>
  <si>
    <t>15-10-2014 00:00:00</t>
  </si>
  <si>
    <t>28799237</t>
  </si>
  <si>
    <t>ООО "Буйская сельхозтехника" г. Буй</t>
  </si>
  <si>
    <t>4402003626</t>
  </si>
  <si>
    <t>30-07-2014 00:00:00</t>
  </si>
  <si>
    <t>31337904</t>
  </si>
  <si>
    <t>ООО "ВОДОКАНАЛСЕРВИС"</t>
  </si>
  <si>
    <t>4437000263</t>
  </si>
  <si>
    <t>443701001</t>
  </si>
  <si>
    <t>24-05-2018 00:00:00</t>
  </si>
  <si>
    <t>31061031</t>
  </si>
  <si>
    <t>ООО "ВОДОКАНАЛСЕРВИС" п. Чистые Боры</t>
  </si>
  <si>
    <t>4415008413</t>
  </si>
  <si>
    <t>23-11-2017 00:00:00</t>
  </si>
  <si>
    <t>31237698</t>
  </si>
  <si>
    <t>ООО "Водоканал ТС"</t>
  </si>
  <si>
    <t>4401189488</t>
  </si>
  <si>
    <t>04-12-2018 00:00:00</t>
  </si>
  <si>
    <t>26372937</t>
  </si>
  <si>
    <t>ООО "Водоканал" Кадыйского района</t>
  </si>
  <si>
    <t>4412003632</t>
  </si>
  <si>
    <t>441201001</t>
  </si>
  <si>
    <t>26640293</t>
  </si>
  <si>
    <t>ООО "Водоканалсервис"</t>
  </si>
  <si>
    <t>4401095293</t>
  </si>
  <si>
    <t>26768267</t>
  </si>
  <si>
    <t>ООО "Водоресурс"</t>
  </si>
  <si>
    <t>4428003613</t>
  </si>
  <si>
    <t>442801001</t>
  </si>
  <si>
    <t>31398212</t>
  </si>
  <si>
    <t>ООО "Водоснабжение"</t>
  </si>
  <si>
    <t>4437000376</t>
  </si>
  <si>
    <t>28-01-2020 00:00:00</t>
  </si>
  <si>
    <t>30983338</t>
  </si>
  <si>
    <t>ООО "Вохма-Сервис"</t>
  </si>
  <si>
    <t>4410002464</t>
  </si>
  <si>
    <t>30426902</t>
  </si>
  <si>
    <t>ООО "Гарант-Строй"</t>
  </si>
  <si>
    <t>4407008755</t>
  </si>
  <si>
    <t>15-11-2007 00:00:00</t>
  </si>
  <si>
    <t>28503482</t>
  </si>
  <si>
    <t>ООО "Дом Ильичёвых"</t>
  </si>
  <si>
    <t>4429001513</t>
  </si>
  <si>
    <t>442901001</t>
  </si>
  <si>
    <t>04-04-2014 00:00:00</t>
  </si>
  <si>
    <t>26373003</t>
  </si>
  <si>
    <t>ООО "Зеблякиремсервис"</t>
  </si>
  <si>
    <t>4430003138</t>
  </si>
  <si>
    <t>30939590</t>
  </si>
  <si>
    <t>ООО "Земком"</t>
  </si>
  <si>
    <t>4408003083</t>
  </si>
  <si>
    <t>16-06-2003 00:00:00</t>
  </si>
  <si>
    <t>28951151</t>
  </si>
  <si>
    <t>ООО "Исток"</t>
  </si>
  <si>
    <t>4405003600</t>
  </si>
  <si>
    <t>23-10-2012 00:00:00</t>
  </si>
  <si>
    <t>30895727</t>
  </si>
  <si>
    <t>ООО "КОСТРОМСКОЙ КРАХМАЛО-ПАТОЧНЫЙ ЗАВОД"</t>
  </si>
  <si>
    <t>4401163232</t>
  </si>
  <si>
    <t>02-07-2015 00:00:00</t>
  </si>
  <si>
    <t>28422211</t>
  </si>
  <si>
    <t>ООО "КФК Водоканал"</t>
  </si>
  <si>
    <t>4401140901</t>
  </si>
  <si>
    <t>18-10-2013 00:00:00</t>
  </si>
  <si>
    <t>30943172</t>
  </si>
  <si>
    <t>ООО "КХ г. Макарьев"</t>
  </si>
  <si>
    <t>4416004796</t>
  </si>
  <si>
    <t>14-07-2017 00:00:00</t>
  </si>
  <si>
    <t>28965909</t>
  </si>
  <si>
    <t>ООО "Коммунальные системы"</t>
  </si>
  <si>
    <t>4401161193</t>
  </si>
  <si>
    <t>21-04-2015 00:00:00</t>
  </si>
  <si>
    <t>30853534</t>
  </si>
  <si>
    <t>ООО "Коммунсервис" Павинского района</t>
  </si>
  <si>
    <t>4422000253</t>
  </si>
  <si>
    <t>31-10-2016 00:00:00</t>
  </si>
  <si>
    <t>27507699</t>
  </si>
  <si>
    <t>ООО "КостромаТеплоРемонт"</t>
  </si>
  <si>
    <t>4401053335</t>
  </si>
  <si>
    <t>28966102</t>
  </si>
  <si>
    <t>ООО "Костромская генерация"</t>
  </si>
  <si>
    <t>4401158338</t>
  </si>
  <si>
    <t>30344031</t>
  </si>
  <si>
    <t>ООО "Продарснаб"</t>
  </si>
  <si>
    <t>4401134633</t>
  </si>
  <si>
    <t>04-07-2012 00:00:00</t>
  </si>
  <si>
    <t>31077861</t>
  </si>
  <si>
    <t>ООО "Судиславская организация ВКХ"</t>
  </si>
  <si>
    <t>4427000507</t>
  </si>
  <si>
    <t>20-10-2017 00:00:00</t>
  </si>
  <si>
    <t>27402560</t>
  </si>
  <si>
    <t>ООО "Тепловодоканал"</t>
  </si>
  <si>
    <t>4402007902</t>
  </si>
  <si>
    <t>26516086</t>
  </si>
  <si>
    <t>ООО "Теплогазсервис"</t>
  </si>
  <si>
    <t>4415006543</t>
  </si>
  <si>
    <t>30476835</t>
  </si>
  <si>
    <t>ООО "Теплосервис"</t>
  </si>
  <si>
    <t>4404003692</t>
  </si>
  <si>
    <t>440404001</t>
  </si>
  <si>
    <t>29648501</t>
  </si>
  <si>
    <t>ООО "Теплоснабжающее предприятие"</t>
  </si>
  <si>
    <t>4412003819</t>
  </si>
  <si>
    <t>23-06-2015 00:00:00</t>
  </si>
  <si>
    <t>30917244</t>
  </si>
  <si>
    <t>ООО "Технологии ЖКХ"</t>
  </si>
  <si>
    <t>4414015810</t>
  </si>
  <si>
    <t>01-03-2017 00:00:00</t>
  </si>
  <si>
    <t>28511602</t>
  </si>
  <si>
    <t>ООО "Управляющая компания КаРус-Траст"</t>
  </si>
  <si>
    <t>7722653869</t>
  </si>
  <si>
    <t>772201001</t>
  </si>
  <si>
    <t>24-09-2008 00:00:00</t>
  </si>
  <si>
    <t>30934948</t>
  </si>
  <si>
    <t>ООО "Шунгенское"</t>
  </si>
  <si>
    <t>4414015954</t>
  </si>
  <si>
    <t>01-07-2017 00:00:00</t>
  </si>
  <si>
    <t>26651354</t>
  </si>
  <si>
    <t>ООО Пансионат с лечением "Сосновый бор"</t>
  </si>
  <si>
    <t>4401022866</t>
  </si>
  <si>
    <t>26324372</t>
  </si>
  <si>
    <t>ПАО "ТГК-2"</t>
  </si>
  <si>
    <t>7606053324</t>
  </si>
  <si>
    <t>440132002</t>
  </si>
  <si>
    <t>01-07-2006 00:00:00</t>
  </si>
  <si>
    <t>28821360</t>
  </si>
  <si>
    <t>ПК-колхоз "Сумароковский"</t>
  </si>
  <si>
    <t>4428002190</t>
  </si>
  <si>
    <t>30-06-1999 00:00:00</t>
  </si>
  <si>
    <t>28497147</t>
  </si>
  <si>
    <t>СПК "Афанасовский"</t>
  </si>
  <si>
    <t>4415003278</t>
  </si>
  <si>
    <t>14-03-2014 00:00:00</t>
  </si>
  <si>
    <t>26758297</t>
  </si>
  <si>
    <t>СПК "Большевик"</t>
  </si>
  <si>
    <t>4410000139</t>
  </si>
  <si>
    <t>26765952</t>
  </si>
  <si>
    <t>СПК "Заволжье"</t>
  </si>
  <si>
    <t>4415003207</t>
  </si>
  <si>
    <t>26758356</t>
  </si>
  <si>
    <t>СПК "Заря"</t>
  </si>
  <si>
    <t>4410000097</t>
  </si>
  <si>
    <t>28546691</t>
  </si>
  <si>
    <t>СПК "Лапшино"</t>
  </si>
  <si>
    <t>4410044584</t>
  </si>
  <si>
    <t>20-05-2014 00:00:00</t>
  </si>
  <si>
    <t>31021752</t>
  </si>
  <si>
    <t>СПК "Маручата"</t>
  </si>
  <si>
    <t>4410002418</t>
  </si>
  <si>
    <t>03-04-2017 00:00:00</t>
  </si>
  <si>
    <t>26372956</t>
  </si>
  <si>
    <t>СПК "Мир"</t>
  </si>
  <si>
    <t>4419000119</t>
  </si>
  <si>
    <t>26372965</t>
  </si>
  <si>
    <t>4420000152</t>
  </si>
  <si>
    <t>27662260</t>
  </si>
  <si>
    <t>СПК "Нива"</t>
  </si>
  <si>
    <t>4420001340</t>
  </si>
  <si>
    <t>01-03-2012 00:00:00</t>
  </si>
  <si>
    <t>28447014</t>
  </si>
  <si>
    <t>СПК "Свобода"</t>
  </si>
  <si>
    <t>4417001438</t>
  </si>
  <si>
    <t>441701001</t>
  </si>
  <si>
    <t>01-11-2013 00:00:00</t>
  </si>
  <si>
    <t>30903596</t>
  </si>
  <si>
    <t>СПК "Семеновское"</t>
  </si>
  <si>
    <t>4410001157</t>
  </si>
  <si>
    <t>23-05-2016 00:00:00</t>
  </si>
  <si>
    <t>26760912</t>
  </si>
  <si>
    <t>СПК "Трудовик"</t>
  </si>
  <si>
    <t>4427003459</t>
  </si>
  <si>
    <t>26758360</t>
  </si>
  <si>
    <t>СПК «Маручатский»</t>
  </si>
  <si>
    <t>4410000107</t>
  </si>
  <si>
    <t>28446861</t>
  </si>
  <si>
    <t>СПК им. Ленина</t>
  </si>
  <si>
    <t>4419000091</t>
  </si>
  <si>
    <t>11-09-2013 00:00:00</t>
  </si>
  <si>
    <t>26836275</t>
  </si>
  <si>
    <t>Северная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</si>
  <si>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</si>
  <si>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760445028</t>
  </si>
  <si>
    <t>26357353</t>
  </si>
  <si>
    <t>ФГБОУ ВО "Костромская ГСХА"</t>
  </si>
  <si>
    <t>4414001246</t>
  </si>
  <si>
    <t>31299439</t>
  </si>
  <si>
    <t>ФГБПОУ "Орловское СУВУ"</t>
  </si>
  <si>
    <t>4336000820</t>
  </si>
  <si>
    <t>433601001</t>
  </si>
  <si>
    <t>25-10-2002 00:00:00</t>
  </si>
  <si>
    <t>30903763</t>
  </si>
  <si>
    <t>ФГБУ "ЦЖКУ" МИНОБОРОНЫ РОССИИ</t>
  </si>
  <si>
    <t>7729314745</t>
  </si>
  <si>
    <t>770101001</t>
  </si>
  <si>
    <t>26357374</t>
  </si>
  <si>
    <t>ЧУ "Санаторий "Щелыково" СТД РФ"</t>
  </si>
  <si>
    <t>4421001776</t>
  </si>
  <si>
    <t>29-11-2002 00:00:00</t>
  </si>
  <si>
    <t>26324371</t>
  </si>
  <si>
    <t>филиал "Костромская ГРЭС" АО "Интер РАО-Электрогенерация"</t>
  </si>
  <si>
    <t>7704784450</t>
  </si>
  <si>
    <t>443143001</t>
  </si>
  <si>
    <t>VS</t>
  </si>
  <si>
    <t>Департамент государственного регулирования цен и тарифов Костромской области</t>
  </si>
  <si>
    <t>17.11.2022</t>
  </si>
  <si>
    <t>22/253</t>
  </si>
  <si>
    <t>http:/pravo.adm44.ru/index.aspx</t>
  </si>
  <si>
    <t>157305 Костромская обл. г.Мантурово, ул.Матросова, д.2Б</t>
  </si>
  <si>
    <t>Зорин Василий Викторович</t>
  </si>
  <si>
    <t>Санькова Ирина Николаевна</t>
  </si>
  <si>
    <t>Техник ОЭС</t>
  </si>
  <si>
    <t>49446-233-37</t>
  </si>
  <si>
    <t>Irina.Sankova@sveza.com</t>
  </si>
  <si>
    <t>О</t>
  </si>
  <si>
    <t>городской округ город Мантурово, городской округ город Мантурово (34714000);</t>
  </si>
  <si>
    <t>НАЛ СВЕЗА Мантурово</t>
  </si>
  <si>
    <t>31.12.2023</t>
  </si>
  <si>
    <t>01.01.2024</t>
  </si>
  <si>
    <t>30.06.2024</t>
  </si>
  <si>
    <t>01.07.2024</t>
  </si>
  <si>
    <t>31.12.2024</t>
  </si>
  <si>
    <t>01.01.2025</t>
  </si>
  <si>
    <t>30.06.2025</t>
  </si>
  <si>
    <t>01.07.2025</t>
  </si>
  <si>
    <t>31.12.2025</t>
  </si>
  <si>
    <t>01.01.2026</t>
  </si>
  <si>
    <t>30.06.2026</t>
  </si>
  <si>
    <t>01.07.2026</t>
  </si>
  <si>
    <t>31.12.2026</t>
  </si>
  <si>
    <t>01.01.2027</t>
  </si>
  <si>
    <t>30.06.2027</t>
  </si>
  <si>
    <t>01.07.2027</t>
  </si>
  <si>
    <t>Договор на поставку технической воды</t>
  </si>
  <si>
    <t>https://portal.eias.ru/Portal/DownloadPage.aspx?type=12&amp;guid=71fd04ba-68b5-4af5-9e35-2f0dc3e629c6</t>
  </si>
  <si>
    <t>28.11.2022 22:15:06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</si>
</sst>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6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vertAlign val="superscript"/>
      <sz val="9"/>
      <color indexed="11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 style="thin">
        <color indexed="22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 style="thin">
        <color rgb="FFD3D3D6"/>
      </left>
      <right style="thin">
        <color rgb="FFD3D3D6"/>
      </right>
      <top style="thin">
        <color rgb="FFD3D3D6"/>
      </top>
      <bottom/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9">
    <xf numFmtId="49" fontId="0" fillId="0" borderId="0" applyBorder="0">
      <alignment vertical="top"/>
    </xf>
    <xf numFmtId="0" fontId="3" fillId="0" borderId="0"/>
    <xf numFmtId="166" fontId="3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0" fontId="18" fillId="0" borderId="1" applyNumberFormat="0" applyAlignment="0">
      <protection locked="0"/>
    </xf>
    <xf numFmtId="164" fontId="4" fillId="0" borderId="0" applyFont="0" applyFill="0" applyBorder="0" applyAlignment="0" applyProtection="0"/>
    <xf numFmtId="168" fontId="6" fillId="2" borderId="0">
      <protection locked="0"/>
    </xf>
    <xf numFmtId="0" fontId="15" fillId="0" borderId="0" applyFill="0" applyBorder="0" applyProtection="0">
      <alignment vertical="center"/>
    </xf>
    <xf numFmtId="165" fontId="6" fillId="2" borderId="0">
      <protection locked="0"/>
    </xf>
    <xf numFmtId="169" fontId="6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3" fillId="5" borderId="1" applyNumberFormat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8" fillId="0" borderId="3" applyBorder="0">
      <alignment horizontal="center" vertical="center" wrapText="1"/>
    </xf>
    <xf numFmtId="4" fontId="6" fillId="2" borderId="4" applyBorder="0">
      <alignment horizontal="right"/>
    </xf>
    <xf numFmtId="49" fontId="6" fillId="0" borderId="0" applyBorder="0">
      <alignment vertical="top"/>
    </xf>
    <xf numFmtId="0" fontId="72" fillId="0" borderId="0"/>
    <xf numFmtId="0" fontId="21" fillId="0" borderId="0"/>
    <xf numFmtId="0" fontId="72" fillId="0" borderId="0"/>
    <xf numFmtId="0" fontId="73" fillId="0" borderId="0"/>
    <xf numFmtId="0" fontId="2" fillId="0" borderId="0"/>
    <xf numFmtId="0" fontId="2" fillId="0" borderId="0"/>
    <xf numFmtId="0" fontId="37" fillId="6" borderId="0" applyNumberFormat="0" applyBorder="0" applyAlignment="0">
      <alignment horizontal="left" vertical="center"/>
    </xf>
    <xf numFmtId="0" fontId="21" fillId="0" borderId="0"/>
    <xf numFmtId="49" fontId="37" fillId="0" borderId="0" applyBorder="0">
      <alignment vertical="top"/>
    </xf>
    <xf numFmtId="49" fontId="6" fillId="0" borderId="0" applyBorder="0">
      <alignment vertical="top"/>
    </xf>
    <xf numFmtId="49" fontId="37" fillId="0" borderId="0" applyBorder="0">
      <alignment vertical="top"/>
    </xf>
    <xf numFmtId="49" fontId="6" fillId="6" borderId="0" applyBorder="0">
      <alignment vertical="top"/>
    </xf>
    <xf numFmtId="49" fontId="34" fillId="7" borderId="0" applyBorder="0">
      <alignment vertical="top"/>
    </xf>
    <xf numFmtId="49" fontId="37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0" fontId="21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0" fontId="2" fillId="0" borderId="0"/>
    <xf numFmtId="0" fontId="6" fillId="0" borderId="0">
      <alignment horizontal="left" vertical="center"/>
    </xf>
    <xf numFmtId="0" fontId="2" fillId="0" borderId="0"/>
    <xf numFmtId="0" fontId="2" fillId="0" borderId="0"/>
    <xf numFmtId="0" fontId="21" fillId="0" borderId="0"/>
    <xf numFmtId="0" fontId="89" fillId="0" borderId="0" applyNumberFormat="0" applyFill="0" applyBorder="0" applyAlignment="0" applyProtection="0"/>
    <xf numFmtId="0" fontId="90" fillId="0" borderId="45" applyNumberFormat="0" applyFill="0" applyAlignment="0" applyProtection="0"/>
    <xf numFmtId="0" fontId="91" fillId="0" borderId="46" applyNumberFormat="0" applyFill="0" applyAlignment="0" applyProtection="0"/>
    <xf numFmtId="0" fontId="92" fillId="0" borderId="47" applyNumberFormat="0" applyFill="0" applyAlignment="0" applyProtection="0"/>
    <xf numFmtId="0" fontId="92" fillId="0" borderId="0" applyNumberFormat="0" applyFill="0" applyBorder="0" applyAlignment="0" applyProtection="0"/>
    <xf numFmtId="0" fontId="93" fillId="15" borderId="0" applyNumberFormat="0" applyBorder="0" applyAlignment="0" applyProtection="0"/>
    <xf numFmtId="0" fontId="94" fillId="16" borderId="0" applyNumberFormat="0" applyBorder="0" applyAlignment="0" applyProtection="0"/>
    <xf numFmtId="0" fontId="95" fillId="17" borderId="0" applyNumberFormat="0" applyBorder="0" applyAlignment="0" applyProtection="0"/>
    <xf numFmtId="0" fontId="96" fillId="18" borderId="48" applyNumberFormat="0" applyAlignment="0" applyProtection="0"/>
    <xf numFmtId="0" fontId="97" fillId="18" borderId="49" applyNumberFormat="0" applyAlignment="0" applyProtection="0"/>
    <xf numFmtId="0" fontId="98" fillId="0" borderId="50" applyNumberFormat="0" applyFill="0" applyAlignment="0" applyProtection="0"/>
    <xf numFmtId="0" fontId="99" fillId="19" borderId="51" applyNumberFormat="0" applyAlignment="0" applyProtection="0"/>
    <xf numFmtId="0" fontId="100" fillId="0" borderId="0" applyNumberFormat="0" applyFill="0" applyBorder="0" applyAlignment="0" applyProtection="0"/>
    <xf numFmtId="0" fontId="37" fillId="20" borderId="52" applyNumberFormat="0" applyFont="0" applyAlignment="0" applyProtection="0"/>
    <xf numFmtId="0" fontId="101" fillId="0" borderId="0" applyNumberFormat="0" applyFill="0" applyBorder="0" applyAlignment="0" applyProtection="0"/>
    <xf numFmtId="0" fontId="102" fillId="0" borderId="53" applyNumberFormat="0" applyFill="0" applyAlignment="0" applyProtection="0"/>
    <xf numFmtId="0" fontId="103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1" borderId="0" applyNumberFormat="0" applyBorder="0" applyAlignment="0" applyProtection="0"/>
    <xf numFmtId="0" fontId="103" fillId="32" borderId="0" applyNumberFormat="0" applyBorder="0" applyAlignment="0" applyProtection="0"/>
    <xf numFmtId="0" fontId="103" fillId="33" borderId="0" applyNumberFormat="0" applyBorder="0" applyAlignment="0" applyProtection="0"/>
    <xf numFmtId="0" fontId="72" fillId="34" borderId="0" applyNumberFormat="0" applyBorder="0" applyAlignment="0" applyProtection="0"/>
    <xf numFmtId="0" fontId="72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72" fillId="38" borderId="0" applyNumberFormat="0" applyBorder="0" applyAlignment="0" applyProtection="0"/>
    <xf numFmtId="0" fontId="72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103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1">
    <xf numFmtId="49" fontId="0" fillId="0" borderId="0" xfId="0">
      <alignment vertical="top"/>
    </xf>
    <xf numFmtId="49" fontId="6" fillId="0" borderId="0" xfId="0" applyFont="1" applyProtection="1">
      <alignment vertical="top"/>
    </xf>
    <xf numFmtId="49" fontId="0" fillId="0" borderId="0" xfId="0" applyProtection="1">
      <alignment vertical="top"/>
    </xf>
    <xf numFmtId="49" fontId="6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6" fillId="0" borderId="0" xfId="0" applyNumberFormat="1" applyFont="1" applyAlignment="1" applyProtection="1">
      <alignment vertical="top" wrapText="1"/>
    </xf>
    <xf numFmtId="49" fontId="6" fillId="0" borderId="0" xfId="0" applyNumberFormat="1" applyFont="1" applyAlignment="1" applyProtection="1">
      <alignment vertical="center" wrapText="1"/>
    </xf>
    <xf numFmtId="49" fontId="6" fillId="0" borderId="0" xfId="58" applyFont="1" applyAlignment="1" applyProtection="1">
      <alignment vertical="center" wrapText="1"/>
    </xf>
    <xf numFmtId="49" fontId="11" fillId="0" borderId="0" xfId="58" applyFont="1" applyAlignment="1" applyProtection="1">
      <alignment vertical="center"/>
    </xf>
    <xf numFmtId="0" fontId="11" fillId="0" borderId="0" xfId="57" applyFont="1" applyAlignment="1" applyProtection="1">
      <alignment horizontal="center" vertical="center" wrapText="1"/>
    </xf>
    <xf numFmtId="0" fontId="6" fillId="0" borderId="0" xfId="57" applyFont="1" applyAlignment="1" applyProtection="1">
      <alignment vertical="center" wrapText="1"/>
    </xf>
    <xf numFmtId="0" fontId="6" fillId="0" borderId="0" xfId="57" applyFont="1" applyAlignment="1" applyProtection="1">
      <alignment horizontal="left" vertical="center" wrapText="1"/>
    </xf>
    <xf numFmtId="0" fontId="6" fillId="0" borderId="0" xfId="57" applyFont="1" applyProtection="1"/>
    <xf numFmtId="0" fontId="6" fillId="7" borderId="0" xfId="57" applyFont="1" applyFill="1" applyBorder="1" applyProtection="1"/>
    <xf numFmtId="0" fontId="24" fillId="0" borderId="0" xfId="57" applyFont="1"/>
    <xf numFmtId="49" fontId="6" fillId="0" borderId="0" xfId="54" applyFont="1" applyProtection="1">
      <alignment vertical="top"/>
    </xf>
    <xf numFmtId="49" fontId="6" fillId="0" borderId="0" xfId="54" applyProtection="1">
      <alignment vertical="top"/>
    </xf>
    <xf numFmtId="0" fontId="11" fillId="0" borderId="0" xfId="60" applyFont="1" applyAlignment="1" applyProtection="1">
      <alignment vertical="center" wrapText="1"/>
    </xf>
    <xf numFmtId="0" fontId="11" fillId="0" borderId="0" xfId="60" applyFont="1" applyAlignment="1" applyProtection="1">
      <alignment horizontal="center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horizontal="center"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11" fillId="7" borderId="0" xfId="60" applyNumberFormat="1" applyFont="1" applyFill="1" applyBorder="1" applyAlignment="1" applyProtection="1">
      <alignment horizontal="center" vertical="center" wrapText="1"/>
    </xf>
    <xf numFmtId="0" fontId="6" fillId="7" borderId="0" xfId="60" applyFont="1" applyFill="1" applyBorder="1" applyAlignment="1" applyProtection="1">
      <alignment horizontal="center" vertical="center" wrapText="1"/>
    </xf>
    <xf numFmtId="0" fontId="22" fillId="0" borderId="0" xfId="60" applyFont="1" applyAlignment="1" applyProtection="1">
      <alignment horizontal="center" vertical="center" wrapText="1"/>
    </xf>
    <xf numFmtId="0" fontId="26" fillId="7" borderId="0" xfId="60" applyNumberFormat="1" applyFont="1" applyFill="1" applyBorder="1" applyAlignment="1" applyProtection="1">
      <alignment horizontal="center" vertical="center" wrapText="1"/>
    </xf>
    <xf numFmtId="0" fontId="6" fillId="7" borderId="0" xfId="60" applyNumberFormat="1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vertical="center"/>
    </xf>
    <xf numFmtId="49" fontId="6" fillId="7" borderId="0" xfId="60" applyNumberFormat="1" applyFont="1" applyFill="1" applyBorder="1" applyAlignment="1" applyProtection="1">
      <alignment horizontal="right" vertical="center" wrapText="1" indent="1"/>
    </xf>
    <xf numFmtId="49" fontId="25" fillId="7" borderId="0" xfId="60" applyNumberFormat="1" applyFont="1" applyFill="1" applyBorder="1" applyAlignment="1" applyProtection="1">
      <alignment horizontal="center" vertical="center" wrapText="1"/>
    </xf>
    <xf numFmtId="49" fontId="6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6" fillId="0" borderId="0" xfId="62" applyFont="1" applyFill="1" applyAlignment="1" applyProtection="1">
      <alignment vertical="center" wrapText="1"/>
    </xf>
    <xf numFmtId="0" fontId="6" fillId="7" borderId="0" xfId="62" applyFont="1" applyFill="1" applyBorder="1" applyAlignment="1" applyProtection="1">
      <alignment vertical="center" wrapText="1"/>
    </xf>
    <xf numFmtId="0" fontId="6" fillId="7" borderId="0" xfId="62" applyFont="1" applyFill="1" applyBorder="1" applyAlignment="1" applyProtection="1">
      <alignment horizontal="right" vertical="center" wrapText="1"/>
    </xf>
    <xf numFmtId="0" fontId="22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29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6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62" applyFont="1" applyFill="1" applyBorder="1" applyAlignment="1" applyProtection="1">
      <alignment horizontal="center" vertical="center" wrapText="1"/>
    </xf>
    <xf numFmtId="0" fontId="33" fillId="7" borderId="0" xfId="57" applyFont="1" applyFill="1" applyBorder="1" applyAlignment="1" applyProtection="1">
      <alignment horizontal="center"/>
    </xf>
    <xf numFmtId="0" fontId="33" fillId="0" borderId="0" xfId="57" applyFont="1" applyAlignment="1" applyProtection="1">
      <alignment horizontal="center" vertical="center"/>
    </xf>
    <xf numFmtId="0" fontId="33" fillId="7" borderId="0" xfId="57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2" fillId="0" borderId="0" xfId="43" applyProtection="1"/>
    <xf numFmtId="0" fontId="45" fillId="0" borderId="0" xfId="60" applyFont="1" applyAlignment="1" applyProtection="1">
      <alignment horizontal="center" vertical="center" wrapText="1"/>
    </xf>
    <xf numFmtId="49" fontId="23" fillId="7" borderId="7" xfId="50" applyFont="1" applyFill="1" applyBorder="1" applyAlignment="1" applyProtection="1">
      <alignment vertical="center" wrapText="1"/>
    </xf>
    <xf numFmtId="49" fontId="20" fillId="7" borderId="8" xfId="50" applyFont="1" applyFill="1" applyBorder="1" applyAlignment="1">
      <alignment horizontal="left" vertical="center" wrapText="1"/>
    </xf>
    <xf numFmtId="49" fontId="20" fillId="7" borderId="9" xfId="50" applyFont="1" applyFill="1" applyBorder="1" applyAlignment="1">
      <alignment horizontal="left" vertical="center" wrapText="1"/>
    </xf>
    <xf numFmtId="49" fontId="23" fillId="7" borderId="10" xfId="50" applyFont="1" applyFill="1" applyBorder="1" applyAlignment="1" applyProtection="1">
      <alignment vertical="center" wrapText="1"/>
    </xf>
    <xf numFmtId="49" fontId="14" fillId="7" borderId="0" xfId="50" applyFont="1" applyFill="1" applyBorder="1" applyAlignment="1">
      <alignment wrapText="1"/>
    </xf>
    <xf numFmtId="49" fontId="14" fillId="7" borderId="11" xfId="50" applyFont="1" applyFill="1" applyBorder="1" applyAlignment="1">
      <alignment wrapText="1"/>
    </xf>
    <xf numFmtId="49" fontId="12" fillId="7" borderId="0" xfId="33" applyNumberFormat="1" applyFont="1" applyFill="1" applyBorder="1" applyAlignment="1" applyProtection="1">
      <alignment horizontal="left" wrapText="1"/>
    </xf>
    <xf numFmtId="49" fontId="12" fillId="7" borderId="0" xfId="33" applyNumberFormat="1" applyFont="1" applyFill="1" applyBorder="1" applyAlignment="1" applyProtection="1">
      <alignment wrapText="1"/>
    </xf>
    <xf numFmtId="49" fontId="14" fillId="7" borderId="0" xfId="50" applyFont="1" applyFill="1" applyBorder="1" applyAlignment="1">
      <alignment horizontal="right" wrapText="1"/>
    </xf>
    <xf numFmtId="49" fontId="20" fillId="7" borderId="0" xfId="50" applyFont="1" applyFill="1" applyBorder="1" applyAlignment="1">
      <alignment horizontal="left" vertical="center" wrapText="1"/>
    </xf>
    <xf numFmtId="49" fontId="20" fillId="7" borderId="11" xfId="50" applyFont="1" applyFill="1" applyBorder="1" applyAlignment="1">
      <alignment horizontal="left" vertical="center" wrapText="1"/>
    </xf>
    <xf numFmtId="49" fontId="14" fillId="0" borderId="0" xfId="50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50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34" fillId="8" borderId="6" xfId="45" applyNumberFormat="1" applyFont="1" applyFill="1" applyBorder="1" applyAlignment="1" applyProtection="1">
      <alignment horizontal="center" vertical="center" wrapText="1"/>
    </xf>
    <xf numFmtId="49" fontId="34" fillId="2" borderId="6" xfId="45" applyNumberFormat="1" applyFont="1" applyFill="1" applyBorder="1" applyAlignment="1" applyProtection="1">
      <alignment horizontal="center" vertical="center" wrapText="1"/>
    </xf>
    <xf numFmtId="49" fontId="23" fillId="7" borderId="10" xfId="50" applyFont="1" applyFill="1" applyBorder="1" applyAlignment="1" applyProtection="1">
      <alignment horizontal="center" vertical="center" wrapText="1"/>
    </xf>
    <xf numFmtId="49" fontId="34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50" applyNumberFormat="1" applyFont="1" applyFill="1" applyBorder="1" applyAlignment="1">
      <alignment horizontal="justify"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6" fillId="0" borderId="0" xfId="0" applyNumberFormat="1" applyFont="1" applyProtection="1">
      <alignment vertical="top"/>
    </xf>
    <xf numFmtId="0" fontId="8" fillId="7" borderId="0" xfId="62" applyFont="1" applyFill="1" applyBorder="1" applyAlignment="1" applyProtection="1">
      <alignment horizontal="center" vertical="center" wrapText="1"/>
    </xf>
    <xf numFmtId="0" fontId="6" fillId="7" borderId="0" xfId="62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62" applyFont="1" applyFill="1" applyBorder="1" applyAlignment="1" applyProtection="1">
      <alignment vertical="center" wrapText="1"/>
    </xf>
    <xf numFmtId="0" fontId="32" fillId="0" borderId="0" xfId="62" applyFont="1" applyFill="1" applyAlignment="1" applyProtection="1">
      <alignment vertical="center" wrapText="1"/>
    </xf>
    <xf numFmtId="0" fontId="45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5" fillId="0" borderId="0" xfId="60" applyFont="1" applyFill="1" applyAlignment="1" applyProtection="1">
      <alignment horizontal="left" vertical="center" wrapText="1"/>
    </xf>
    <xf numFmtId="0" fontId="45" fillId="0" borderId="0" xfId="60" applyFont="1" applyFill="1" applyBorder="1" applyAlignment="1" applyProtection="1">
      <alignment horizontal="left" vertical="center" wrapText="1"/>
    </xf>
    <xf numFmtId="49" fontId="45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6" fillId="0" borderId="0" xfId="62" applyNumberFormat="1" applyFont="1" applyFill="1" applyAlignment="1" applyProtection="1">
      <alignment vertical="center" wrapText="1"/>
    </xf>
    <xf numFmtId="49" fontId="6" fillId="0" borderId="0" xfId="0" applyNumberFormat="1" applyFont="1">
      <alignment vertical="top"/>
    </xf>
    <xf numFmtId="0" fontId="45" fillId="0" borderId="0" xfId="62" applyFont="1" applyFill="1" applyAlignment="1" applyProtection="1">
      <alignment horizontal="center" vertical="center" wrapText="1"/>
    </xf>
    <xf numFmtId="0" fontId="8" fillId="10" borderId="12" xfId="61" applyFont="1" applyFill="1" applyBorder="1" applyAlignment="1" applyProtection="1">
      <alignment horizontal="center" vertical="center" wrapText="1"/>
    </xf>
    <xf numFmtId="0" fontId="6" fillId="0" borderId="5" xfId="61" applyFont="1" applyBorder="1" applyAlignment="1" applyProtection="1">
      <alignment horizontal="left" vertical="center"/>
    </xf>
    <xf numFmtId="0" fontId="6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6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6" fillId="7" borderId="5" xfId="62" applyNumberFormat="1" applyFont="1" applyFill="1" applyBorder="1" applyAlignment="1" applyProtection="1">
      <alignment horizontal="center" vertical="center" wrapText="1"/>
    </xf>
    <xf numFmtId="4" fontId="6" fillId="7" borderId="5" xfId="31" applyNumberFormat="1" applyFont="1" applyFill="1" applyBorder="1" applyAlignment="1" applyProtection="1">
      <alignment horizontal="right" vertical="center" wrapText="1"/>
    </xf>
    <xf numFmtId="49" fontId="6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6" fillId="7" borderId="5" xfId="62" applyNumberFormat="1" applyFont="1" applyFill="1" applyBorder="1" applyAlignment="1" applyProtection="1">
      <alignment horizontal="center" vertical="center" wrapText="1"/>
    </xf>
    <xf numFmtId="0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6" fillId="13" borderId="13" xfId="62" applyFont="1" applyFill="1" applyBorder="1" applyAlignment="1" applyProtection="1">
      <alignment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6" fillId="0" borderId="5" xfId="57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6" fillId="11" borderId="16" xfId="61" applyNumberFormat="1" applyFont="1" applyFill="1" applyBorder="1" applyAlignment="1" applyProtection="1">
      <alignment horizontal="center" vertical="center" wrapText="1"/>
    </xf>
    <xf numFmtId="49" fontId="6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6" fillId="7" borderId="5" xfId="57" applyFont="1" applyFill="1" applyBorder="1" applyAlignment="1" applyProtection="1">
      <alignment horizontal="center" vertical="center"/>
    </xf>
    <xf numFmtId="49" fontId="6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62" applyFont="1" applyFill="1" applyAlignment="1" applyProtection="1">
      <alignment vertical="center" wrapText="1"/>
    </xf>
    <xf numFmtId="0" fontId="41" fillId="0" borderId="0" xfId="62" applyFont="1" applyFill="1" applyAlignment="1" applyProtection="1">
      <alignment vertical="center" wrapText="1"/>
    </xf>
    <xf numFmtId="49" fontId="6" fillId="0" borderId="0" xfId="48">
      <alignment vertical="top"/>
    </xf>
    <xf numFmtId="49" fontId="11" fillId="0" borderId="0" xfId="48" applyFont="1" applyBorder="1" applyProtection="1">
      <alignment vertical="top"/>
    </xf>
    <xf numFmtId="49" fontId="6" fillId="0" borderId="0" xfId="48" applyFont="1" applyBorder="1" applyProtection="1">
      <alignment vertical="top"/>
    </xf>
    <xf numFmtId="49" fontId="33" fillId="0" borderId="0" xfId="48" applyFont="1" applyBorder="1" applyAlignment="1" applyProtection="1">
      <alignment horizontal="center" vertical="center"/>
    </xf>
    <xf numFmtId="49" fontId="6" fillId="0" borderId="0" xfId="48" applyBorder="1" applyProtection="1">
      <alignment vertical="top"/>
    </xf>
    <xf numFmtId="0" fontId="6" fillId="7" borderId="0" xfId="48" applyNumberFormat="1" applyFont="1" applyFill="1" applyBorder="1" applyAlignment="1" applyProtection="1"/>
    <xf numFmtId="0" fontId="42" fillId="7" borderId="0" xfId="48" applyNumberFormat="1" applyFont="1" applyFill="1" applyBorder="1" applyAlignment="1" applyProtection="1">
      <alignment horizontal="center" vertical="center" wrapText="1"/>
    </xf>
    <xf numFmtId="0" fontId="11" fillId="7" borderId="0" xfId="48" applyNumberFormat="1" applyFont="1" applyFill="1" applyBorder="1" applyAlignment="1" applyProtection="1"/>
    <xf numFmtId="49" fontId="6" fillId="0" borderId="0" xfId="48" applyFont="1">
      <alignment vertical="top"/>
    </xf>
    <xf numFmtId="49" fontId="33" fillId="0" borderId="0" xfId="48" applyFont="1" applyAlignment="1">
      <alignment horizontal="center" vertical="center" wrapText="1"/>
    </xf>
    <xf numFmtId="0" fontId="6" fillId="7" borderId="5" xfId="56" applyNumberFormat="1" applyFont="1" applyFill="1" applyBorder="1" applyAlignment="1" applyProtection="1">
      <alignment horizontal="center" vertical="center" wrapText="1"/>
    </xf>
    <xf numFmtId="49" fontId="6" fillId="0" borderId="5" xfId="56" applyNumberFormat="1" applyFont="1" applyFill="1" applyBorder="1" applyAlignment="1" applyProtection="1">
      <alignment horizontal="center" vertical="center" wrapText="1"/>
    </xf>
    <xf numFmtId="49" fontId="43" fillId="13" borderId="15" xfId="48" applyFont="1" applyFill="1" applyBorder="1" applyAlignment="1" applyProtection="1">
      <alignment horizontal="center" vertical="top"/>
    </xf>
    <xf numFmtId="49" fontId="40" fillId="13" borderId="15" xfId="48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9" applyFont="1" applyFill="1" applyBorder="1" applyAlignment="1" applyProtection="1">
      <alignment vertical="center" wrapText="1"/>
    </xf>
    <xf numFmtId="0" fontId="37" fillId="0" borderId="13" xfId="59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6" fillId="0" borderId="5" xfId="0" applyNumberFormat="1" applyFont="1" applyBorder="1" applyProtection="1">
      <alignment vertical="top"/>
    </xf>
    <xf numFmtId="0" fontId="37" fillId="0" borderId="0" xfId="59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61" applyFont="1" applyBorder="1" applyAlignment="1" applyProtection="1">
      <alignment horizontal="left" vertical="center"/>
    </xf>
    <xf numFmtId="0" fontId="8" fillId="10" borderId="0" xfId="62" applyFont="1" applyFill="1" applyAlignment="1" applyProtection="1">
      <alignment horizontal="center" vertical="center" wrapText="1"/>
    </xf>
    <xf numFmtId="0" fontId="37" fillId="0" borderId="14" xfId="59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6" fillId="13" borderId="17" xfId="61" applyNumberFormat="1" applyFont="1" applyFill="1" applyBorder="1" applyAlignment="1" applyProtection="1">
      <alignment horizontal="center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 indent="1"/>
    </xf>
    <xf numFmtId="0" fontId="6" fillId="7" borderId="5" xfId="62" applyNumberFormat="1" applyFont="1" applyFill="1" applyBorder="1" applyAlignment="1" applyProtection="1">
      <alignment horizontal="left" vertical="center" wrapText="1" indent="2"/>
    </xf>
    <xf numFmtId="0" fontId="6" fillId="7" borderId="5" xfId="62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55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vertical="center" wrapText="1"/>
    </xf>
    <xf numFmtId="49" fontId="6" fillId="0" borderId="0" xfId="61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0" fontId="6" fillId="7" borderId="13" xfId="62" applyNumberFormat="1" applyFont="1" applyFill="1" applyBorder="1" applyAlignment="1" applyProtection="1">
      <alignment horizontal="left" vertical="center" wrapText="1" indent="3"/>
    </xf>
    <xf numFmtId="49" fontId="6" fillId="7" borderId="5" xfId="62" applyNumberFormat="1" applyFont="1" applyFill="1" applyBorder="1" applyAlignment="1" applyProtection="1">
      <alignment horizontal="left" vertical="center" wrapText="1"/>
    </xf>
    <xf numFmtId="49" fontId="6" fillId="13" borderId="5" xfId="62" applyNumberFormat="1" applyFont="1" applyFill="1" applyBorder="1" applyAlignment="1" applyProtection="1">
      <alignment horizontal="left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 indent="4"/>
    </xf>
    <xf numFmtId="0" fontId="6" fillId="7" borderId="5" xfId="62" applyNumberFormat="1" applyFont="1" applyFill="1" applyBorder="1" applyAlignment="1" applyProtection="1">
      <alignment horizontal="left" vertical="center" wrapText="1" indent="5"/>
    </xf>
    <xf numFmtId="0" fontId="6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6" fillId="0" borderId="0" xfId="62" applyFont="1" applyFill="1" applyAlignment="1" applyProtection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Font="1">
      <alignment vertical="top"/>
    </xf>
    <xf numFmtId="0" fontId="41" fillId="7" borderId="0" xfId="62" applyFont="1" applyFill="1" applyBorder="1" applyAlignment="1" applyProtection="1">
      <alignment horizontal="center" vertical="center" wrapText="1"/>
    </xf>
    <xf numFmtId="49" fontId="6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6" fillId="0" borderId="5" xfId="62" applyFont="1" applyFill="1" applyBorder="1" applyAlignment="1" applyProtection="1">
      <alignment vertical="center" wrapText="1"/>
    </xf>
    <xf numFmtId="49" fontId="6" fillId="13" borderId="14" xfId="61" applyNumberFormat="1" applyFont="1" applyFill="1" applyBorder="1" applyAlignment="1" applyProtection="1">
      <alignment horizontal="center" vertical="center" wrapText="1"/>
    </xf>
    <xf numFmtId="49" fontId="6" fillId="13" borderId="18" xfId="61" applyNumberFormat="1" applyFont="1" applyFill="1" applyBorder="1" applyAlignment="1" applyProtection="1">
      <alignment horizontal="center" vertical="center" wrapText="1"/>
    </xf>
    <xf numFmtId="49" fontId="6" fillId="2" borderId="5" xfId="62" applyNumberFormat="1" applyFont="1" applyFill="1" applyBorder="1" applyAlignment="1" applyProtection="1">
      <alignment vertical="center" wrapText="1"/>
      <protection locked="0"/>
    </xf>
    <xf numFmtId="0" fontId="6" fillId="0" borderId="14" xfId="59" applyFont="1" applyFill="1" applyBorder="1" applyAlignment="1" applyProtection="1">
      <alignment vertical="center" wrapText="1"/>
    </xf>
    <xf numFmtId="49" fontId="6" fillId="0" borderId="5" xfId="62" applyNumberFormat="1" applyFont="1" applyFill="1" applyBorder="1" applyAlignment="1" applyProtection="1">
      <alignment vertical="center" wrapText="1"/>
    </xf>
    <xf numFmtId="0" fontId="6" fillId="0" borderId="5" xfId="62" applyNumberFormat="1" applyFont="1" applyFill="1" applyBorder="1" applyAlignment="1" applyProtection="1">
      <alignment horizontal="left" vertical="center" wrapText="1" indent="4"/>
    </xf>
    <xf numFmtId="4" fontId="6" fillId="0" borderId="5" xfId="31" applyNumberFormat="1" applyFont="1" applyFill="1" applyBorder="1" applyAlignment="1" applyProtection="1">
      <alignment horizontal="right" vertical="center" wrapText="1"/>
    </xf>
    <xf numFmtId="0" fontId="19" fillId="10" borderId="0" xfId="62" applyFont="1" applyFill="1" applyAlignment="1" applyProtection="1">
      <alignment horizontal="center" vertical="center" wrapText="1"/>
    </xf>
    <xf numFmtId="49" fontId="6" fillId="13" borderId="13" xfId="62" applyNumberFormat="1" applyFont="1" applyFill="1" applyBorder="1" applyAlignment="1" applyProtection="1">
      <alignment horizontal="left" vertical="center" wrapText="1"/>
    </xf>
    <xf numFmtId="49" fontId="6" fillId="9" borderId="5" xfId="62" applyNumberFormat="1" applyFont="1" applyFill="1" applyBorder="1" applyAlignment="1" applyProtection="1">
      <alignment horizontal="left" vertical="center" wrapText="1" indent="7"/>
      <protection locked="0"/>
    </xf>
    <xf numFmtId="49" fontId="6" fillId="13" borderId="19" xfId="62" applyNumberFormat="1" applyFont="1" applyFill="1" applyBorder="1" applyAlignment="1" applyProtection="1">
      <alignment horizontal="left" vertical="center" wrapText="1"/>
    </xf>
    <xf numFmtId="49" fontId="37" fillId="13" borderId="15" xfId="61" applyNumberFormat="1" applyFont="1" applyFill="1" applyBorder="1" applyAlignment="1" applyProtection="1">
      <alignment horizontal="center" vertical="center" wrapText="1"/>
    </xf>
    <xf numFmtId="49" fontId="6" fillId="13" borderId="15" xfId="61" applyNumberFormat="1" applyFont="1" applyFill="1" applyBorder="1" applyAlignment="1" applyProtection="1">
      <alignment horizontal="center" vertical="center" wrapText="1"/>
    </xf>
    <xf numFmtId="49" fontId="28" fillId="13" borderId="19" xfId="0" applyFont="1" applyFill="1" applyBorder="1" applyAlignment="1" applyProtection="1">
      <alignment horizontal="center" vertical="center"/>
    </xf>
    <xf numFmtId="0" fontId="6" fillId="0" borderId="0" xfId="62" applyFont="1" applyFill="1" applyBorder="1" applyAlignment="1" applyProtection="1">
      <alignment horizontal="center" vertical="center" wrapText="1"/>
    </xf>
    <xf numFmtId="49" fontId="6" fillId="0" borderId="0" xfId="0" applyFont="1" applyBorder="1">
      <alignment vertical="top"/>
    </xf>
    <xf numFmtId="49" fontId="6" fillId="0" borderId="0" xfId="0" applyFont="1" applyBorder="1" applyAlignment="1">
      <alignment vertical="top"/>
    </xf>
    <xf numFmtId="0" fontId="6" fillId="0" borderId="20" xfId="62" applyFont="1" applyFill="1" applyBorder="1" applyAlignment="1" applyProtection="1">
      <alignment vertical="center" wrapText="1"/>
    </xf>
    <xf numFmtId="0" fontId="6" fillId="0" borderId="29" xfId="55" applyFont="1" applyFill="1" applyBorder="1" applyAlignment="1" applyProtection="1">
      <alignment vertical="center" wrapText="1"/>
    </xf>
    <xf numFmtId="0" fontId="6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6" fillId="0" borderId="0" xfId="60" applyNumberFormat="1" applyFont="1" applyFill="1" applyBorder="1" applyAlignment="1" applyProtection="1">
      <alignment horizontal="center" vertical="center" wrapText="1"/>
    </xf>
    <xf numFmtId="49" fontId="6" fillId="7" borderId="13" xfId="62" applyNumberFormat="1" applyFont="1" applyFill="1" applyBorder="1" applyAlignment="1" applyProtection="1">
      <alignment horizontal="left" vertical="center" wrapText="1"/>
    </xf>
    <xf numFmtId="0" fontId="6" fillId="0" borderId="30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6" fillId="0" borderId="0" xfId="55" applyFont="1" applyFill="1" applyBorder="1" applyAlignment="1" applyProtection="1">
      <alignment horizontal="right" vertical="center" wrapText="1"/>
    </xf>
    <xf numFmtId="49" fontId="6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6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6" fillId="7" borderId="13" xfId="62" applyNumberFormat="1" applyFont="1" applyFill="1" applyBorder="1" applyAlignment="1" applyProtection="1">
      <alignment horizontal="left" vertical="center" wrapText="1" indent="1"/>
    </xf>
    <xf numFmtId="0" fontId="6" fillId="7" borderId="13" xfId="62" applyNumberFormat="1" applyFont="1" applyFill="1" applyBorder="1" applyAlignment="1" applyProtection="1">
      <alignment horizontal="left" vertical="center" wrapText="1" indent="2"/>
    </xf>
    <xf numFmtId="0" fontId="11" fillId="0" borderId="0" xfId="62" applyFont="1" applyFill="1" applyAlignment="1" applyProtection="1">
      <alignment horizontal="center" vertical="center" wrapText="1"/>
    </xf>
    <xf numFmtId="49" fontId="11" fillId="0" borderId="0" xfId="0" applyFont="1">
      <alignment vertical="top"/>
    </xf>
    <xf numFmtId="0" fontId="33" fillId="7" borderId="0" xfId="57" applyFont="1" applyFill="1" applyBorder="1" applyAlignment="1" applyProtection="1">
      <alignment horizontal="center" vertical="center" wrapText="1"/>
    </xf>
    <xf numFmtId="49" fontId="6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48" applyFont="1" applyBorder="1" applyAlignment="1" applyProtection="1">
      <alignment horizontal="right" vertical="top"/>
    </xf>
    <xf numFmtId="49" fontId="9" fillId="0" borderId="0" xfId="48" applyFont="1" applyAlignment="1">
      <alignment vertical="top"/>
    </xf>
    <xf numFmtId="0" fontId="6" fillId="7" borderId="0" xfId="62" applyNumberFormat="1" applyFont="1" applyFill="1" applyBorder="1" applyAlignment="1" applyProtection="1">
      <alignment horizontal="center" vertical="center" wrapText="1"/>
    </xf>
    <xf numFmtId="4" fontId="6" fillId="0" borderId="0" xfId="31" applyNumberFormat="1" applyFont="1" applyFill="1" applyBorder="1" applyAlignment="1" applyProtection="1">
      <alignment horizontal="right" vertical="center" wrapText="1"/>
    </xf>
    <xf numFmtId="0" fontId="6" fillId="0" borderId="0" xfId="62" applyNumberFormat="1" applyFont="1" applyFill="1" applyBorder="1" applyAlignment="1" applyProtection="1">
      <alignment horizontal="center" vertical="center" wrapText="1"/>
    </xf>
    <xf numFmtId="49" fontId="6" fillId="0" borderId="0" xfId="31" applyNumberFormat="1" applyFont="1" applyFill="1" applyBorder="1" applyAlignment="1" applyProtection="1">
      <alignment horizontal="left" vertical="center" wrapText="1"/>
    </xf>
    <xf numFmtId="49" fontId="6" fillId="0" borderId="0" xfId="38">
      <alignment vertical="top"/>
    </xf>
    <xf numFmtId="49" fontId="40" fillId="13" borderId="31" xfId="0" applyFont="1" applyFill="1" applyBorder="1" applyAlignment="1" applyProtection="1">
      <alignment horizontal="left" vertical="center" indent="7"/>
    </xf>
    <xf numFmtId="0" fontId="0" fillId="0" borderId="0" xfId="0" applyNumberFormat="1" applyFill="1" applyAlignment="1" applyProtection="1">
      <alignment vertical="center"/>
    </xf>
    <xf numFmtId="0" fontId="18" fillId="0" borderId="0" xfId="35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 wrapText="1"/>
    </xf>
    <xf numFmtId="49" fontId="6" fillId="0" borderId="32" xfId="0" applyNumberFormat="1" applyFont="1" applyBorder="1" applyAlignment="1" applyProtection="1">
      <alignment vertical="top" wrapText="1"/>
    </xf>
    <xf numFmtId="49" fontId="6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/>
    </xf>
    <xf numFmtId="0" fontId="2" fillId="0" borderId="0" xfId="43"/>
    <xf numFmtId="49" fontId="6" fillId="0" borderId="30" xfId="0" applyNumberFormat="1" applyFont="1" applyBorder="1" applyAlignment="1" applyProtection="1">
      <alignment horizontal="right" vertical="center"/>
    </xf>
    <xf numFmtId="49" fontId="74" fillId="0" borderId="0" xfId="0" applyFont="1">
      <alignment vertical="top"/>
    </xf>
    <xf numFmtId="0" fontId="0" fillId="0" borderId="0" xfId="59" applyFont="1" applyFill="1" applyBorder="1" applyAlignment="1" applyProtection="1">
      <alignment horizontal="right" vertical="center" wrapText="1"/>
    </xf>
    <xf numFmtId="49" fontId="6" fillId="0" borderId="0" xfId="0" applyNumberFormat="1" applyFont="1" applyAlignment="1" applyProtection="1">
      <alignment horizontal="right" vertical="center"/>
    </xf>
    <xf numFmtId="49" fontId="6" fillId="0" borderId="0" xfId="0" applyNumberFormat="1" applyFont="1" applyAlignment="1" applyProtection="1">
      <alignment horizontal="center" vertical="top" wrapText="1"/>
    </xf>
    <xf numFmtId="0" fontId="0" fillId="0" borderId="0" xfId="0" applyNumberFormat="1">
      <alignment vertical="top"/>
    </xf>
    <xf numFmtId="0" fontId="75" fillId="7" borderId="0" xfId="62" applyFont="1" applyFill="1" applyBorder="1" applyAlignment="1" applyProtection="1">
      <alignment vertical="center" wrapText="1"/>
    </xf>
    <xf numFmtId="0" fontId="74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6" fillId="0" borderId="5" xfId="62" applyFont="1" applyFill="1" applyBorder="1" applyAlignment="1" applyProtection="1">
      <alignment horizontal="center" vertical="center" wrapText="1"/>
    </xf>
    <xf numFmtId="0" fontId="6" fillId="0" borderId="0" xfId="55" applyNumberFormat="1" applyFont="1" applyFill="1" applyBorder="1" applyAlignment="1" applyProtection="1">
      <alignment vertical="center" wrapText="1"/>
    </xf>
    <xf numFmtId="0" fontId="11" fillId="0" borderId="0" xfId="60" applyFont="1" applyFill="1" applyAlignment="1" applyProtection="1">
      <alignment horizontal="left" vertical="center" wrapText="1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6" fillId="0" borderId="0" xfId="48" applyProtection="1">
      <alignment vertical="top"/>
    </xf>
    <xf numFmtId="49" fontId="6" fillId="0" borderId="0" xfId="38" applyProtection="1">
      <alignment vertical="top"/>
    </xf>
    <xf numFmtId="49" fontId="6" fillId="0" borderId="5" xfId="57" applyNumberFormat="1" applyFont="1" applyFill="1" applyBorder="1" applyAlignment="1" applyProtection="1">
      <alignment horizontal="left" vertical="center" wrapText="1"/>
    </xf>
    <xf numFmtId="0" fontId="6" fillId="7" borderId="16" xfId="57" applyFont="1" applyFill="1" applyBorder="1" applyAlignment="1" applyProtection="1">
      <alignment horizontal="center" vertical="center"/>
    </xf>
    <xf numFmtId="49" fontId="6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4" fontId="6" fillId="0" borderId="5" xfId="31" applyNumberFormat="1" applyFont="1" applyFill="1" applyBorder="1" applyAlignment="1" applyProtection="1">
      <alignment vertical="center" wrapText="1"/>
    </xf>
    <xf numFmtId="49" fontId="6" fillId="0" borderId="5" xfId="62" applyNumberFormat="1" applyFont="1" applyFill="1" applyBorder="1" applyAlignment="1" applyProtection="1">
      <alignment horizontal="left" vertical="center" wrapText="1" indent="7"/>
    </xf>
    <xf numFmtId="0" fontId="6" fillId="0" borderId="15" xfId="62" applyNumberFormat="1" applyFont="1" applyFill="1" applyBorder="1" applyAlignment="1" applyProtection="1">
      <alignment vertical="center" wrapText="1"/>
    </xf>
    <xf numFmtId="0" fontId="6" fillId="0" borderId="14" xfId="62" applyNumberFormat="1" applyFont="1" applyFill="1" applyBorder="1" applyAlignment="1" applyProtection="1">
      <alignment vertical="center" wrapText="1"/>
    </xf>
    <xf numFmtId="0" fontId="6" fillId="0" borderId="0" xfId="62" applyNumberFormat="1" applyFont="1" applyFill="1" applyBorder="1" applyAlignment="1" applyProtection="1">
      <alignment horizontal="left" vertical="center" wrapText="1" indent="6"/>
    </xf>
    <xf numFmtId="0" fontId="6" fillId="0" borderId="5" xfId="62" applyNumberFormat="1" applyFont="1" applyFill="1" applyBorder="1" applyAlignment="1" applyProtection="1">
      <alignment horizontal="left" vertical="center" wrapText="1" indent="5"/>
    </xf>
    <xf numFmtId="0" fontId="6" fillId="0" borderId="5" xfId="62" applyNumberFormat="1" applyFont="1" applyFill="1" applyBorder="1" applyAlignment="1" applyProtection="1">
      <alignment horizontal="left" vertical="center" wrapText="1" indent="1"/>
    </xf>
    <xf numFmtId="0" fontId="6" fillId="0" borderId="5" xfId="62" applyNumberFormat="1" applyFont="1" applyFill="1" applyBorder="1" applyAlignment="1" applyProtection="1">
      <alignment horizontal="left" vertical="center" wrapText="1" indent="2"/>
    </xf>
    <xf numFmtId="0" fontId="6" fillId="0" borderId="5" xfId="62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6" fillId="7" borderId="5" xfId="62" applyFont="1" applyFill="1" applyBorder="1" applyAlignment="1" applyProtection="1">
      <alignment vertical="center" wrapText="1"/>
    </xf>
    <xf numFmtId="0" fontId="18" fillId="0" borderId="0" xfId="63" applyFont="1" applyBorder="1" applyAlignment="1">
      <alignment horizontal="center" vertical="center" wrapText="1"/>
    </xf>
    <xf numFmtId="0" fontId="6" fillId="0" borderId="13" xfId="62" applyNumberFormat="1" applyFont="1" applyFill="1" applyBorder="1" applyAlignment="1" applyProtection="1">
      <alignment vertical="center" wrapText="1"/>
    </xf>
    <xf numFmtId="0" fontId="6" fillId="0" borderId="5" xfId="61" applyNumberFormat="1" applyFont="1" applyFill="1" applyBorder="1" applyAlignment="1" applyProtection="1">
      <alignment vertical="center" wrapText="1"/>
    </xf>
    <xf numFmtId="0" fontId="6" fillId="0" borderId="5" xfId="62" applyNumberFormat="1" applyFont="1" applyFill="1" applyBorder="1" applyAlignment="1" applyProtection="1">
      <alignment vertical="center" wrapText="1"/>
    </xf>
    <xf numFmtId="49" fontId="6" fillId="0" borderId="21" xfId="61" applyNumberFormat="1" applyFont="1" applyFill="1" applyBorder="1" applyAlignment="1" applyProtection="1">
      <alignment horizontal="center" vertical="center" wrapText="1"/>
    </xf>
    <xf numFmtId="0" fontId="6" fillId="0" borderId="0" xfId="61" applyNumberFormat="1" applyFont="1" applyFill="1" applyBorder="1" applyAlignment="1" applyProtection="1">
      <alignment vertical="center" wrapText="1"/>
    </xf>
    <xf numFmtId="49" fontId="6" fillId="13" borderId="5" xfId="61" applyNumberFormat="1" applyFont="1" applyFill="1" applyBorder="1" applyAlignment="1" applyProtection="1">
      <alignment horizontal="center" vertical="center" wrapText="1"/>
    </xf>
    <xf numFmtId="0" fontId="6" fillId="0" borderId="0" xfId="60" applyNumberFormat="1" applyFont="1" applyFill="1" applyAlignment="1" applyProtection="1">
      <alignment horizontal="left" vertical="center" wrapText="1"/>
    </xf>
    <xf numFmtId="0" fontId="6" fillId="0" borderId="0" xfId="60" applyFont="1" applyFill="1" applyAlignment="1" applyProtection="1">
      <alignment horizontal="left" vertical="center" wrapText="1"/>
    </xf>
    <xf numFmtId="14" fontId="6" fillId="7" borderId="0" xfId="60" applyNumberFormat="1" applyFont="1" applyFill="1" applyBorder="1" applyAlignment="1" applyProtection="1">
      <alignment horizontal="left" vertical="center" wrapText="1"/>
    </xf>
    <xf numFmtId="14" fontId="6" fillId="0" borderId="0" xfId="60" applyNumberFormat="1" applyFont="1" applyFill="1" applyAlignment="1" applyProtection="1">
      <alignment horizontal="left" vertical="center" wrapText="1"/>
    </xf>
    <xf numFmtId="0" fontId="6" fillId="0" borderId="0" xfId="60" applyFont="1" applyFill="1" applyBorder="1" applyAlignment="1" applyProtection="1">
      <alignment horizontal="left" vertical="center" wrapText="1"/>
    </xf>
    <xf numFmtId="0" fontId="6" fillId="0" borderId="0" xfId="62" applyNumberFormat="1" applyFont="1" applyFill="1" applyAlignment="1" applyProtection="1">
      <alignment vertical="center" wrapText="1"/>
    </xf>
    <xf numFmtId="0" fontId="6" fillId="0" borderId="5" xfId="31" applyNumberFormat="1" applyFont="1" applyFill="1" applyBorder="1" applyAlignment="1" applyProtection="1">
      <alignment horizontal="center" vertical="center" wrapText="1"/>
    </xf>
    <xf numFmtId="4" fontId="76" fillId="0" borderId="5" xfId="3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vertical="center" wrapText="1"/>
    </xf>
    <xf numFmtId="49" fontId="6" fillId="0" borderId="5" xfId="61" applyNumberFormat="1" applyFont="1" applyFill="1" applyBorder="1" applyAlignment="1" applyProtection="1">
      <alignment vertical="center" wrapText="1"/>
    </xf>
    <xf numFmtId="4" fontId="77" fillId="13" borderId="15" xfId="0" applyNumberFormat="1" applyFont="1" applyFill="1" applyBorder="1" applyAlignment="1" applyProtection="1">
      <alignment horizontal="right"/>
    </xf>
    <xf numFmtId="0" fontId="6" fillId="0" borderId="33" xfId="62" applyNumberFormat="1" applyFont="1" applyFill="1" applyBorder="1" applyAlignment="1" applyProtection="1">
      <alignment horizontal="left" vertical="center" wrapText="1" indent="7"/>
    </xf>
    <xf numFmtId="49" fontId="6" fillId="13" borderId="5" xfId="62" applyNumberFormat="1" applyFont="1" applyFill="1" applyBorder="1" applyAlignment="1" applyProtection="1">
      <alignment vertical="center" wrapText="1"/>
    </xf>
    <xf numFmtId="49" fontId="40" fillId="13" borderId="15" xfId="48" applyFont="1" applyFill="1" applyBorder="1" applyAlignment="1" applyProtection="1">
      <alignment horizontal="left" vertical="center" indent="1"/>
    </xf>
    <xf numFmtId="0" fontId="41" fillId="7" borderId="0" xfId="62" applyFont="1" applyFill="1" applyBorder="1" applyAlignment="1" applyProtection="1">
      <alignment vertical="top" wrapText="1"/>
    </xf>
    <xf numFmtId="0" fontId="6" fillId="0" borderId="0" xfId="62" applyFont="1" applyFill="1" applyBorder="1" applyAlignment="1" applyProtection="1">
      <alignment vertical="top" wrapText="1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49" fontId="76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8" fillId="10" borderId="0" xfId="62" applyFont="1" applyFill="1" applyAlignment="1" applyProtection="1">
      <alignment vertical="center" wrapText="1"/>
    </xf>
    <xf numFmtId="0" fontId="6" fillId="0" borderId="0" xfId="59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vertical="center" wrapText="1"/>
    </xf>
    <xf numFmtId="0" fontId="76" fillId="0" borderId="0" xfId="0" applyNumberFormat="1" applyFont="1" applyAlignment="1">
      <alignment vertical="center"/>
    </xf>
    <xf numFmtId="0" fontId="78" fillId="0" borderId="0" xfId="0" applyNumberFormat="1" applyFont="1" applyAlignment="1">
      <alignment vertical="center"/>
    </xf>
    <xf numFmtId="0" fontId="76" fillId="0" borderId="0" xfId="61" applyNumberFormat="1" applyFont="1" applyFill="1" applyBorder="1" applyAlignment="1" applyProtection="1">
      <alignment vertical="center" wrapText="1"/>
    </xf>
    <xf numFmtId="0" fontId="76" fillId="0" borderId="0" xfId="55" applyFont="1" applyFill="1" applyBorder="1" applyAlignment="1" applyProtection="1">
      <alignment horizontal="left" vertical="center" wrapText="1"/>
    </xf>
    <xf numFmtId="0" fontId="76" fillId="0" borderId="0" xfId="62" applyFont="1" applyFill="1" applyAlignment="1" applyProtection="1">
      <alignment vertical="center"/>
    </xf>
    <xf numFmtId="49" fontId="76" fillId="0" borderId="0" xfId="0" applyFont="1" applyAlignment="1">
      <alignment vertical="top"/>
    </xf>
    <xf numFmtId="0" fontId="76" fillId="0" borderId="0" xfId="0" applyNumberFormat="1" applyFont="1" applyFill="1" applyBorder="1" applyAlignment="1">
      <alignment vertical="center"/>
    </xf>
    <xf numFmtId="49" fontId="76" fillId="0" borderId="0" xfId="62" applyNumberFormat="1" applyFont="1" applyFill="1" applyAlignment="1" applyProtection="1">
      <alignment vertical="center" wrapText="1"/>
    </xf>
    <xf numFmtId="49" fontId="76" fillId="0" borderId="0" xfId="62" applyNumberFormat="1" applyFont="1" applyFill="1" applyAlignment="1" applyProtection="1">
      <alignment vertical="center"/>
    </xf>
    <xf numFmtId="0" fontId="76" fillId="0" borderId="0" xfId="0" applyNumberFormat="1" applyFont="1" applyFill="1" applyAlignment="1" applyProtection="1">
      <alignment vertical="center"/>
    </xf>
    <xf numFmtId="49" fontId="76" fillId="10" borderId="0" xfId="0" applyFont="1" applyFill="1" applyProtection="1">
      <alignment vertical="top"/>
    </xf>
    <xf numFmtId="165" fontId="6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6" fillId="0" borderId="0" xfId="0" applyNumberFormat="1" applyFont="1" applyProtection="1">
      <alignment vertical="top"/>
    </xf>
    <xf numFmtId="0" fontId="6" fillId="0" borderId="5" xfId="59" applyNumberFormat="1" applyFont="1" applyFill="1" applyBorder="1" applyAlignment="1" applyProtection="1">
      <alignment vertical="center" wrapText="1"/>
    </xf>
    <xf numFmtId="49" fontId="6" fillId="13" borderId="13" xfId="62" applyNumberFormat="1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Protection="1">
      <alignment vertical="top"/>
    </xf>
    <xf numFmtId="49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49" fontId="6" fillId="13" borderId="13" xfId="36" applyNumberFormat="1" applyFont="1" applyFill="1" applyBorder="1" applyAlignment="1" applyProtection="1">
      <alignment horizontal="center" vertical="center" wrapText="1"/>
    </xf>
    <xf numFmtId="49" fontId="6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18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6" fillId="0" borderId="0" xfId="62" applyNumberFormat="1" applyFont="1" applyFill="1" applyBorder="1" applyAlignment="1" applyProtection="1">
      <alignment vertical="center" wrapText="1"/>
    </xf>
    <xf numFmtId="0" fontId="76" fillId="0" borderId="0" xfId="55" applyFont="1" applyFill="1" applyBorder="1" applyAlignment="1" applyProtection="1">
      <alignment horizontal="right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/>
    </xf>
    <xf numFmtId="0" fontId="76" fillId="0" borderId="0" xfId="62" applyFont="1" applyFill="1" applyBorder="1" applyAlignment="1" applyProtection="1">
      <alignment vertical="center" wrapText="1"/>
    </xf>
    <xf numFmtId="49" fontId="76" fillId="0" borderId="0" xfId="62" applyNumberFormat="1" applyFont="1" applyFill="1" applyBorder="1" applyAlignment="1" applyProtection="1">
      <alignment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49" fontId="6" fillId="0" borderId="0" xfId="62" applyNumberFormat="1" applyFont="1" applyFill="1" applyBorder="1" applyAlignment="1" applyProtection="1">
      <alignment vertical="center" wrapText="1"/>
    </xf>
    <xf numFmtId="0" fontId="33" fillId="0" borderId="0" xfId="62" applyFont="1" applyFill="1" applyBorder="1" applyAlignment="1" applyProtection="1">
      <alignment vertical="center" wrapText="1"/>
    </xf>
    <xf numFmtId="49" fontId="76" fillId="0" borderId="0" xfId="0" applyFont="1" applyFill="1" applyBorder="1" applyProtection="1">
      <alignment vertical="top"/>
    </xf>
    <xf numFmtId="49" fontId="76" fillId="0" borderId="0" xfId="0" applyFont="1" applyBorder="1">
      <alignment vertical="top"/>
    </xf>
    <xf numFmtId="49" fontId="76" fillId="0" borderId="0" xfId="0" applyNumberFormat="1" applyFont="1" applyBorder="1" applyAlignment="1">
      <alignment vertical="center"/>
    </xf>
    <xf numFmtId="49" fontId="76" fillId="0" borderId="0" xfId="0" applyNumberFormat="1" applyFont="1" applyFill="1" applyAlignment="1" applyProtection="1">
      <alignment vertical="center"/>
    </xf>
    <xf numFmtId="0" fontId="76" fillId="0" borderId="0" xfId="62" applyFont="1" applyFill="1" applyAlignment="1" applyProtection="1">
      <alignment horizontal="center" vertical="center" wrapText="1"/>
    </xf>
    <xf numFmtId="49" fontId="76" fillId="0" borderId="0" xfId="0" applyFont="1" applyFill="1" applyProtection="1">
      <alignment vertical="top"/>
    </xf>
    <xf numFmtId="49" fontId="76" fillId="0" borderId="0" xfId="0" applyFont="1" applyFill="1" applyAlignment="1" applyProtection="1">
      <alignment vertical="top"/>
    </xf>
    <xf numFmtId="4" fontId="6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41"/>
    <xf numFmtId="0" fontId="0" fillId="0" borderId="0" xfId="0" applyNumberFormat="1" applyAlignment="1"/>
    <xf numFmtId="0" fontId="33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62" applyFont="1" applyFill="1" applyAlignment="1" applyProtection="1">
      <alignment horizontal="center" vertical="center" wrapText="1"/>
    </xf>
    <xf numFmtId="0" fontId="6" fillId="0" borderId="0" xfId="62" applyFont="1" applyFill="1" applyBorder="1" applyAlignment="1" applyProtection="1">
      <alignment horizontal="right" vertical="center" wrapText="1"/>
    </xf>
    <xf numFmtId="4" fontId="6" fillId="0" borderId="0" xfId="37" applyFont="1" applyFill="1" applyBorder="1" applyAlignment="1" applyProtection="1">
      <alignment horizontal="right" vertical="center" wrapText="1"/>
    </xf>
    <xf numFmtId="0" fontId="6" fillId="0" borderId="0" xfId="59" applyFont="1" applyFill="1" applyBorder="1" applyAlignment="1" applyProtection="1">
      <alignment horizontal="left" vertical="center" wrapText="1" indent="1"/>
    </xf>
    <xf numFmtId="49" fontId="6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6" fillId="0" borderId="0" xfId="37" applyFont="1" applyFill="1" applyBorder="1" applyAlignment="1" applyProtection="1">
      <alignment horizontal="center" vertical="center" wrapText="1"/>
    </xf>
    <xf numFmtId="0" fontId="74" fillId="0" borderId="0" xfId="62" applyNumberFormat="1" applyFont="1" applyFill="1" applyAlignment="1" applyProtection="1">
      <alignment vertical="center"/>
    </xf>
    <xf numFmtId="167" fontId="6" fillId="0" borderId="5" xfId="62" applyNumberFormat="1" applyFont="1" applyFill="1" applyBorder="1" applyAlignment="1" applyProtection="1">
      <alignment horizontal="center" vertical="center" wrapText="1"/>
    </xf>
    <xf numFmtId="167" fontId="6" fillId="0" borderId="5" xfId="36" applyNumberFormat="1" applyFont="1" applyFill="1" applyBorder="1" applyAlignment="1" applyProtection="1">
      <alignment horizontal="center" vertical="center" wrapText="1"/>
    </xf>
    <xf numFmtId="0" fontId="74" fillId="13" borderId="19" xfId="62" applyFont="1" applyFill="1" applyBorder="1" applyAlignment="1" applyProtection="1">
      <alignment horizontal="center" vertical="center" wrapText="1"/>
    </xf>
    <xf numFmtId="0" fontId="74" fillId="13" borderId="23" xfId="62" applyFont="1" applyFill="1" applyBorder="1" applyAlignment="1" applyProtection="1">
      <alignment horizontal="center" vertical="center" wrapText="1"/>
    </xf>
    <xf numFmtId="49" fontId="74" fillId="13" borderId="23" xfId="62" applyNumberFormat="1" applyFont="1" applyFill="1" applyBorder="1" applyAlignment="1" applyProtection="1">
      <alignment horizontal="left" vertical="center" wrapText="1"/>
    </xf>
    <xf numFmtId="49" fontId="37" fillId="13" borderId="15" xfId="49" applyNumberFormat="1" applyFill="1" applyBorder="1" applyAlignment="1" applyProtection="1">
      <alignment horizontal="left" vertical="center"/>
    </xf>
    <xf numFmtId="49" fontId="74" fillId="13" borderId="21" xfId="62" applyNumberFormat="1" applyFont="1" applyFill="1" applyBorder="1" applyAlignment="1" applyProtection="1">
      <alignment horizontal="left" vertical="center" wrapText="1"/>
    </xf>
    <xf numFmtId="49" fontId="6" fillId="8" borderId="5" xfId="62" applyNumberFormat="1" applyFont="1" applyFill="1" applyBorder="1" applyAlignment="1" applyProtection="1">
      <alignment horizontal="center" vertical="center" wrapText="1"/>
    </xf>
    <xf numFmtId="0" fontId="79" fillId="0" borderId="0" xfId="62" applyFont="1" applyFill="1" applyAlignment="1" applyProtection="1">
      <alignment vertical="center" wrapText="1"/>
    </xf>
    <xf numFmtId="0" fontId="29" fillId="0" borderId="0" xfId="62" applyFont="1" applyFill="1" applyBorder="1" applyAlignment="1" applyProtection="1">
      <alignment horizontal="center" vertical="center" wrapText="1"/>
    </xf>
    <xf numFmtId="49" fontId="8" fillId="13" borderId="13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6" fillId="13" borderId="15" xfId="48" applyFont="1" applyFill="1" applyBorder="1" applyAlignment="1" applyProtection="1">
      <alignment horizontal="right" vertical="center" wrapText="1"/>
    </xf>
    <xf numFmtId="49" fontId="6" fillId="13" borderId="14" xfId="48" applyFont="1" applyFill="1" applyBorder="1" applyAlignment="1" applyProtection="1">
      <alignment horizontal="right" vertical="center" wrapText="1"/>
    </xf>
    <xf numFmtId="0" fontId="6" fillId="0" borderId="34" xfId="62" applyFont="1" applyFill="1" applyBorder="1" applyAlignment="1" applyProtection="1">
      <alignment vertical="center" wrapText="1"/>
    </xf>
    <xf numFmtId="0" fontId="50" fillId="0" borderId="0" xfId="62" applyFont="1" applyFill="1" applyAlignment="1" applyProtection="1">
      <alignment vertical="center" wrapText="1"/>
    </xf>
    <xf numFmtId="0" fontId="9" fillId="0" borderId="0" xfId="62" applyFont="1" applyFill="1" applyAlignment="1" applyProtection="1">
      <alignment vertical="center" wrapText="1"/>
    </xf>
    <xf numFmtId="0" fontId="51" fillId="0" borderId="0" xfId="62" applyFont="1" applyFill="1" applyAlignment="1" applyProtection="1">
      <alignment horizontal="center" vertical="center" wrapText="1"/>
    </xf>
    <xf numFmtId="0" fontId="80" fillId="0" borderId="0" xfId="42" applyFont="1" applyFill="1" applyProtection="1"/>
    <xf numFmtId="49" fontId="34" fillId="7" borderId="0" xfId="51">
      <alignment vertical="top"/>
    </xf>
    <xf numFmtId="49" fontId="53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3" fillId="0" borderId="0" xfId="0" applyFont="1" applyFill="1" applyProtection="1">
      <alignment vertical="top"/>
    </xf>
    <xf numFmtId="0" fontId="74" fillId="0" borderId="0" xfId="62" applyFont="1" applyFill="1" applyAlignment="1" applyProtection="1">
      <alignment vertical="center"/>
    </xf>
    <xf numFmtId="49" fontId="74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4" fillId="0" borderId="0" xfId="0" applyFont="1" applyFill="1" applyAlignment="1" applyProtection="1">
      <alignment vertical="top"/>
    </xf>
    <xf numFmtId="49" fontId="74" fillId="10" borderId="0" xfId="0" applyFont="1" applyFill="1" applyAlignment="1" applyProtection="1">
      <alignment vertical="top"/>
    </xf>
    <xf numFmtId="49" fontId="6" fillId="0" borderId="0" xfId="0" applyNumberFormat="1" applyFont="1" applyFill="1" applyProtection="1">
      <alignment vertical="top"/>
    </xf>
    <xf numFmtId="49" fontId="0" fillId="2" borderId="35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5" xfId="0" applyFill="1" applyBorder="1" applyAlignment="1" applyProtection="1">
      <alignment horizontal="right" vertical="center" wrapText="1"/>
    </xf>
    <xf numFmtId="0" fontId="0" fillId="0" borderId="35" xfId="0" applyNumberFormat="1" applyFill="1" applyBorder="1" applyAlignment="1" applyProtection="1">
      <alignment horizontal="center" vertical="center" wrapText="1"/>
    </xf>
    <xf numFmtId="49" fontId="0" fillId="0" borderId="35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9" fillId="0" borderId="36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6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8" fillId="0" borderId="6" xfId="40" applyFont="1" applyBorder="1" applyAlignment="1" applyProtection="1">
      <alignment horizontal="justify" vertical="center" wrapText="1"/>
    </xf>
    <xf numFmtId="0" fontId="54" fillId="0" borderId="0" xfId="60" applyFont="1" applyFill="1" applyAlignment="1" applyProtection="1">
      <alignment vertical="top" wrapText="1"/>
    </xf>
    <xf numFmtId="0" fontId="6" fillId="0" borderId="6" xfId="40" applyFont="1" applyBorder="1" applyAlignment="1" applyProtection="1">
      <alignment horizontal="justify"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6" fillId="0" borderId="0" xfId="38" applyNumberFormat="1" applyFont="1">
      <alignment vertical="top"/>
    </xf>
    <xf numFmtId="0" fontId="6" fillId="7" borderId="0" xfId="62" applyFont="1" applyFill="1" applyBorder="1" applyAlignment="1" applyProtection="1">
      <alignment horizontal="right" vertical="center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2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76" fillId="0" borderId="0" xfId="38" applyFont="1" applyAlignment="1">
      <alignment vertical="top"/>
    </xf>
    <xf numFmtId="0" fontId="47" fillId="0" borderId="0" xfId="55" applyFont="1" applyFill="1" applyBorder="1" applyAlignment="1" applyProtection="1">
      <alignment vertical="center" wrapText="1"/>
    </xf>
    <xf numFmtId="49" fontId="6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6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0" fillId="13" borderId="15" xfId="38" applyFont="1" applyFill="1" applyBorder="1" applyAlignment="1" applyProtection="1">
      <alignment horizontal="left" vertical="center" indent="3"/>
    </xf>
    <xf numFmtId="49" fontId="43" fillId="13" borderId="14" xfId="38" applyFont="1" applyFill="1" applyBorder="1" applyAlignment="1" applyProtection="1">
      <alignment horizontal="center" vertical="top"/>
    </xf>
    <xf numFmtId="0" fontId="54" fillId="0" borderId="0" xfId="62" applyFont="1" applyFill="1" applyAlignment="1" applyProtection="1">
      <alignment horizontal="right" vertical="top" wrapText="1"/>
    </xf>
    <xf numFmtId="49" fontId="40" fillId="13" borderId="15" xfId="38" applyFont="1" applyFill="1" applyBorder="1" applyAlignment="1" applyProtection="1">
      <alignment horizontal="left" vertical="center" indent="1"/>
    </xf>
    <xf numFmtId="49" fontId="40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6" fillId="11" borderId="5" xfId="61" applyNumberFormat="1" applyFont="1" applyFill="1" applyBorder="1" applyAlignment="1" applyProtection="1">
      <alignment horizontal="left" vertical="center" wrapText="1"/>
    </xf>
    <xf numFmtId="0" fontId="6" fillId="0" borderId="5" xfId="62" applyFont="1" applyFill="1" applyBorder="1" applyAlignment="1" applyProtection="1">
      <alignment vertical="top" wrapText="1"/>
    </xf>
    <xf numFmtId="0" fontId="6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1" fillId="0" borderId="0" xfId="60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7" fillId="13" borderId="14" xfId="0" applyNumberFormat="1" applyFont="1" applyFill="1" applyBorder="1" applyAlignment="1" applyProtection="1">
      <alignment horizontal="right"/>
    </xf>
    <xf numFmtId="0" fontId="76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1" fillId="9" borderId="5" xfId="31" applyNumberFormat="1" applyFill="1" applyBorder="1" applyAlignment="1" applyProtection="1">
      <alignment horizontal="left" vertical="center" wrapText="1"/>
      <protection locked="0"/>
    </xf>
    <xf numFmtId="49" fontId="6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8" applyFont="1" applyFill="1" applyBorder="1" applyAlignment="1" applyProtection="1">
      <alignment horizontal="center" vertical="top"/>
    </xf>
    <xf numFmtId="0" fontId="6" fillId="0" borderId="0" xfId="62" applyFont="1" applyFill="1" applyAlignment="1" applyProtection="1">
      <alignment horizontal="left" vertical="top" wrapText="1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2" fillId="7" borderId="0" xfId="36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>
      <alignment horizontal="center" vertical="center"/>
    </xf>
    <xf numFmtId="0" fontId="82" fillId="0" borderId="0" xfId="55" applyNumberFormat="1" applyFont="1" applyFill="1" applyBorder="1" applyAlignment="1" applyProtection="1">
      <alignment horizontal="center" vertical="center" wrapText="1"/>
    </xf>
    <xf numFmtId="0" fontId="82" fillId="0" borderId="0" xfId="61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left" vertical="center" wrapText="1" indent="2"/>
    </xf>
    <xf numFmtId="49" fontId="6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6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6" fillId="8" borderId="5" xfId="60" applyNumberFormat="1" applyFont="1" applyFill="1" applyBorder="1" applyAlignment="1" applyProtection="1">
      <alignment horizontal="left" vertical="center" wrapText="1" indent="1"/>
    </xf>
    <xf numFmtId="0" fontId="83" fillId="0" borderId="0" xfId="0" applyNumberFormat="1" applyFont="1" applyFill="1" applyBorder="1" applyAlignment="1">
      <alignment vertical="center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0" fontId="18" fillId="0" borderId="0" xfId="63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49" fontId="6" fillId="13" borderId="13" xfId="62" applyNumberFormat="1" applyFont="1" applyFill="1" applyBorder="1" applyAlignment="1" applyProtection="1">
      <alignment horizontal="center" vertical="center" wrapText="1"/>
    </xf>
    <xf numFmtId="0" fontId="6" fillId="13" borderId="15" xfId="61" applyNumberFormat="1" applyFont="1" applyFill="1" applyBorder="1" applyAlignment="1" applyProtection="1">
      <alignment horizontal="left" vertical="center" wrapText="1"/>
    </xf>
    <xf numFmtId="49" fontId="6" fillId="13" borderId="14" xfId="62" applyNumberFormat="1" applyFont="1" applyFill="1" applyBorder="1" applyAlignment="1" applyProtection="1">
      <alignment vertical="center" wrapText="1"/>
    </xf>
    <xf numFmtId="0" fontId="6" fillId="0" borderId="5" xfId="55" applyFont="1" applyFill="1" applyBorder="1" applyAlignment="1" applyProtection="1">
      <alignment horizontal="left" vertical="center" wrapText="1" indent="3"/>
    </xf>
    <xf numFmtId="0" fontId="76" fillId="0" borderId="0" xfId="0" applyNumberFormat="1" applyFont="1" applyFill="1" applyBorder="1" applyAlignment="1">
      <alignment horizontal="center" vertical="center"/>
    </xf>
    <xf numFmtId="0" fontId="6" fillId="13" borderId="14" xfId="61" applyNumberFormat="1" applyFont="1" applyFill="1" applyBorder="1" applyAlignment="1" applyProtection="1">
      <alignment horizontal="left"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49" fontId="6" fillId="0" borderId="23" xfId="62" applyNumberFormat="1" applyFont="1" applyFill="1" applyBorder="1" applyAlignment="1" applyProtection="1">
      <alignment horizontal="center" vertical="center" wrapText="1"/>
    </xf>
    <xf numFmtId="0" fontId="6" fillId="0" borderId="23" xfId="55" applyFont="1" applyFill="1" applyBorder="1" applyAlignment="1" applyProtection="1">
      <alignment horizontal="left" vertical="center" wrapText="1" indent="2"/>
    </xf>
    <xf numFmtId="0" fontId="6" fillId="0" borderId="23" xfId="61" applyNumberFormat="1" applyFont="1" applyFill="1" applyBorder="1" applyAlignment="1" applyProtection="1">
      <alignment horizontal="left" vertical="center" wrapText="1"/>
    </xf>
    <xf numFmtId="49" fontId="6" fillId="0" borderId="23" xfId="62" applyNumberFormat="1" applyFont="1" applyFill="1" applyBorder="1" applyAlignment="1" applyProtection="1">
      <alignment vertical="center" wrapText="1"/>
    </xf>
    <xf numFmtId="49" fontId="6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6" fillId="0" borderId="0" xfId="62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49" fontId="34" fillId="7" borderId="0" xfId="51" applyAlignment="1">
      <alignment vertical="top" wrapText="1"/>
    </xf>
    <xf numFmtId="49" fontId="29" fillId="0" borderId="15" xfId="36" applyNumberFormat="1" applyFont="1" applyFill="1" applyBorder="1" applyAlignment="1" applyProtection="1">
      <alignment horizontal="center" vertical="center" wrapText="1"/>
    </xf>
    <xf numFmtId="0" fontId="84" fillId="0" borderId="0" xfId="62" applyFont="1" applyFill="1" applyAlignment="1" applyProtection="1">
      <alignment vertical="center"/>
    </xf>
    <xf numFmtId="0" fontId="85" fillId="0" borderId="0" xfId="62" applyFont="1" applyFill="1" applyAlignment="1" applyProtection="1">
      <alignment vertical="center"/>
    </xf>
    <xf numFmtId="14" fontId="6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6" fillId="0" borderId="0" xfId="62" applyFont="1" applyFill="1" applyAlignment="1" applyProtection="1">
      <alignment horizontal="left" vertical="center" wrapText="1" indent="1"/>
    </xf>
    <xf numFmtId="0" fontId="76" fillId="0" borderId="0" xfId="62" applyNumberFormat="1" applyFont="1" applyFill="1" applyAlignment="1" applyProtection="1">
      <alignment vertical="center"/>
    </xf>
    <xf numFmtId="0" fontId="76" fillId="0" borderId="0" xfId="62" applyFont="1" applyFill="1" applyAlignment="1" applyProtection="1">
      <alignment horizontal="left" vertical="center" wrapText="1" indent="1"/>
    </xf>
    <xf numFmtId="0" fontId="74" fillId="0" borderId="0" xfId="62" applyFont="1" applyFill="1" applyAlignment="1" applyProtection="1">
      <alignment horizontal="left" vertical="center" wrapText="1" indent="1"/>
    </xf>
    <xf numFmtId="0" fontId="86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indent="1"/>
    </xf>
    <xf numFmtId="0" fontId="86" fillId="0" borderId="0" xfId="62" applyFont="1" applyFill="1" applyAlignment="1" applyProtection="1">
      <alignment vertical="center" wrapText="1"/>
    </xf>
    <xf numFmtId="0" fontId="59" fillId="0" borderId="0" xfId="60" applyFont="1" applyFill="1" applyAlignment="1" applyProtection="1">
      <alignment horizontal="left"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Alignment="1" applyProtection="1">
      <alignment vertical="center" wrapText="1"/>
    </xf>
    <xf numFmtId="0" fontId="59" fillId="7" borderId="0" xfId="60" applyFont="1" applyFill="1" applyBorder="1" applyAlignment="1" applyProtection="1">
      <alignment vertical="center" wrapText="1"/>
    </xf>
    <xf numFmtId="0" fontId="62" fillId="7" borderId="0" xfId="60" applyFont="1" applyFill="1" applyBorder="1" applyAlignment="1" applyProtection="1">
      <alignment horizontal="right" vertical="center" wrapText="1" indent="1"/>
    </xf>
    <xf numFmtId="0" fontId="62" fillId="7" borderId="0" xfId="60" applyFont="1" applyFill="1" applyBorder="1" applyAlignment="1" applyProtection="1">
      <alignment horizontal="left" vertical="center" wrapText="1" indent="2"/>
    </xf>
    <xf numFmtId="0" fontId="59" fillId="0" borderId="0" xfId="60" applyFont="1" applyAlignment="1" applyProtection="1">
      <alignment vertical="center" wrapText="1"/>
    </xf>
    <xf numFmtId="0" fontId="60" fillId="0" borderId="0" xfId="60" applyFont="1" applyAlignment="1" applyProtection="1">
      <alignment horizontal="center" vertical="center" wrapText="1"/>
    </xf>
    <xf numFmtId="0" fontId="59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center" vertical="center" wrapText="1"/>
    </xf>
    <xf numFmtId="0" fontId="64" fillId="7" borderId="0" xfId="60" applyFont="1" applyFill="1" applyBorder="1" applyAlignment="1" applyProtection="1">
      <alignment vertical="center" wrapText="1"/>
    </xf>
    <xf numFmtId="14" fontId="59" fillId="7" borderId="0" xfId="60" applyNumberFormat="1" applyFont="1" applyFill="1" applyBorder="1" applyAlignment="1" applyProtection="1">
      <alignment horizontal="left" vertical="center" wrapText="1"/>
    </xf>
    <xf numFmtId="0" fontId="60" fillId="7" borderId="0" xfId="60" applyNumberFormat="1" applyFont="1" applyFill="1" applyBorder="1" applyAlignment="1" applyProtection="1">
      <alignment horizontal="center" vertical="center" wrapText="1"/>
    </xf>
    <xf numFmtId="0" fontId="59" fillId="7" borderId="0" xfId="60" applyNumberFormat="1" applyFont="1" applyFill="1" applyBorder="1" applyAlignment="1" applyProtection="1">
      <alignment horizontal="left" vertical="center" wrapText="1" indent="1"/>
    </xf>
    <xf numFmtId="0" fontId="59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horizontal="center" vertical="center" wrapText="1"/>
    </xf>
    <xf numFmtId="14" fontId="65" fillId="7" borderId="0" xfId="60" applyNumberFormat="1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58" fillId="0" borderId="0" xfId="60" applyNumberFormat="1" applyFont="1" applyFill="1" applyAlignment="1" applyProtection="1">
      <alignment horizontal="left" vertical="center" wrapText="1"/>
    </xf>
    <xf numFmtId="0" fontId="57" fillId="0" borderId="0" xfId="60" applyFont="1" applyFill="1" applyAlignment="1" applyProtection="1">
      <alignment horizontal="left" vertical="center" wrapText="1"/>
    </xf>
    <xf numFmtId="0" fontId="57" fillId="0" borderId="0" xfId="60" applyFont="1" applyAlignment="1" applyProtection="1">
      <alignment vertical="center" wrapText="1"/>
    </xf>
    <xf numFmtId="0" fontId="57" fillId="0" borderId="0" xfId="60" applyFont="1" applyAlignment="1" applyProtection="1">
      <alignment horizontal="center" vertical="center" wrapText="1"/>
    </xf>
    <xf numFmtId="0" fontId="59" fillId="0" borderId="0" xfId="60" applyFont="1" applyBorder="1" applyAlignment="1" applyProtection="1">
      <alignment vertical="center" wrapText="1"/>
    </xf>
    <xf numFmtId="0" fontId="59" fillId="0" borderId="0" xfId="60" applyFont="1" applyAlignment="1" applyProtection="1">
      <alignment horizontal="right" vertical="center"/>
    </xf>
    <xf numFmtId="0" fontId="59" fillId="0" borderId="0" xfId="60" applyFont="1" applyAlignment="1" applyProtection="1">
      <alignment horizontal="center" vertical="center" wrapText="1"/>
    </xf>
    <xf numFmtId="49" fontId="6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8" fillId="13" borderId="15" xfId="48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left" vertical="center" indent="1"/>
    </xf>
    <xf numFmtId="0" fontId="76" fillId="0" borderId="0" xfId="62" applyNumberFormat="1" applyFont="1" applyFill="1" applyAlignment="1" applyProtection="1">
      <alignment horizontal="left" vertical="center" indent="1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0" fontId="29" fillId="0" borderId="0" xfId="62" applyFont="1" applyFill="1" applyBorder="1" applyAlignment="1" applyProtection="1">
      <alignment horizontal="center" vertical="top" wrapText="1"/>
    </xf>
    <xf numFmtId="0" fontId="76" fillId="0" borderId="24" xfId="62" applyFont="1" applyFill="1" applyBorder="1" applyAlignment="1" applyProtection="1">
      <alignment vertical="center"/>
    </xf>
    <xf numFmtId="0" fontId="6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8" fillId="10" borderId="5" xfId="62" applyFont="1" applyFill="1" applyBorder="1" applyAlignment="1" applyProtection="1">
      <alignment horizontal="center" vertical="center" wrapText="1"/>
    </xf>
    <xf numFmtId="49" fontId="6" fillId="0" borderId="0" xfId="0" applyFont="1" applyFill="1" applyProtection="1">
      <alignment vertical="top"/>
    </xf>
    <xf numFmtId="0" fontId="8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6" fillId="0" borderId="0" xfId="62" applyFont="1" applyFill="1" applyAlignment="1" applyProtection="1">
      <alignment horizontal="left" vertical="center" wrapText="1" indent="2"/>
    </xf>
    <xf numFmtId="0" fontId="6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5" xfId="62" applyNumberFormat="1" applyFont="1" applyFill="1" applyBorder="1" applyAlignment="1" applyProtection="1">
      <alignment horizontal="left" vertical="center" wrapText="1"/>
    </xf>
    <xf numFmtId="0" fontId="6" fillId="0" borderId="5" xfId="55" applyFont="1" applyFill="1" applyBorder="1" applyAlignment="1" applyProtection="1">
      <alignment horizontal="left" vertical="center" wrapText="1" indent="1"/>
    </xf>
    <xf numFmtId="0" fontId="6" fillId="0" borderId="0" xfId="55" applyFont="1" applyFill="1" applyBorder="1" applyAlignment="1" applyProtection="1">
      <alignment horizontal="left" vertical="center" wrapText="1" indent="2"/>
    </xf>
    <xf numFmtId="0" fontId="6" fillId="0" borderId="0" xfId="61" applyNumberFormat="1" applyFont="1" applyFill="1" applyBorder="1" applyAlignment="1" applyProtection="1">
      <alignment horizontal="left" vertical="center" wrapText="1"/>
    </xf>
    <xf numFmtId="0" fontId="6" fillId="0" borderId="5" xfId="55" applyFont="1" applyFill="1" applyBorder="1" applyAlignment="1" applyProtection="1">
      <alignment horizontal="left" vertical="center" wrapText="1" indent="4"/>
    </xf>
    <xf numFmtId="49" fontId="6" fillId="13" borderId="25" xfId="62" applyNumberFormat="1" applyFont="1" applyFill="1" applyBorder="1" applyAlignment="1" applyProtection="1">
      <alignment horizontal="center" vertical="center" wrapText="1"/>
    </xf>
    <xf numFmtId="0" fontId="6" fillId="13" borderId="17" xfId="61" applyNumberFormat="1" applyFont="1" applyFill="1" applyBorder="1" applyAlignment="1" applyProtection="1">
      <alignment horizontal="left" vertical="center" wrapText="1"/>
    </xf>
    <xf numFmtId="49" fontId="6" fillId="13" borderId="18" xfId="62" applyNumberFormat="1" applyFont="1" applyFill="1" applyBorder="1" applyAlignment="1" applyProtection="1">
      <alignment vertical="center" wrapText="1"/>
    </xf>
    <xf numFmtId="49" fontId="6" fillId="13" borderId="19" xfId="62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6" fillId="13" borderId="21" xfId="61" applyNumberFormat="1" applyFont="1" applyFill="1" applyBorder="1" applyAlignment="1" applyProtection="1">
      <alignment horizontal="left" vertical="center" wrapText="1"/>
    </xf>
    <xf numFmtId="0" fontId="6" fillId="0" borderId="5" xfId="36" applyFont="1" applyFill="1" applyBorder="1" applyAlignment="1" applyProtection="1">
      <alignment horizontal="center" vertical="center" wrapText="1"/>
    </xf>
    <xf numFmtId="49" fontId="6" fillId="0" borderId="16" xfId="57" applyNumberFormat="1" applyFont="1" applyFill="1" applyBorder="1" applyAlignment="1" applyProtection="1">
      <alignment horizontal="left" vertical="center" wrapText="1"/>
    </xf>
    <xf numFmtId="49" fontId="8" fillId="13" borderId="13" xfId="48" applyFont="1" applyFill="1" applyBorder="1" applyAlignment="1" applyProtection="1">
      <alignment horizontal="center" vertical="center"/>
    </xf>
    <xf numFmtId="49" fontId="40" fillId="13" borderId="14" xfId="48" applyFont="1" applyFill="1" applyBorder="1" applyAlignment="1" applyProtection="1">
      <alignment horizontal="left" vertical="center"/>
    </xf>
    <xf numFmtId="0" fontId="6" fillId="0" borderId="0" xfId="57" applyFont="1" applyAlignment="1" applyProtection="1"/>
    <xf numFmtId="49" fontId="6" fillId="13" borderId="14" xfId="62" applyNumberFormat="1" applyFont="1" applyFill="1" applyBorder="1" applyAlignment="1" applyProtection="1">
      <alignment horizontal="left" vertical="center" wrapText="1" indent="4"/>
    </xf>
    <xf numFmtId="0" fontId="6" fillId="0" borderId="14" xfId="61" applyNumberFormat="1" applyFont="1" applyFill="1" applyBorder="1" applyAlignment="1" applyProtection="1">
      <alignment vertical="center" wrapText="1"/>
    </xf>
    <xf numFmtId="0" fontId="6" fillId="7" borderId="26" xfId="62" applyNumberFormat="1" applyFont="1" applyFill="1" applyBorder="1" applyAlignment="1" applyProtection="1">
      <alignment horizontal="left" vertical="center" wrapText="1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6" fillId="0" borderId="37" xfId="55" applyFont="1" applyFill="1" applyBorder="1" applyAlignment="1" applyProtection="1">
      <alignment vertical="center" wrapText="1"/>
    </xf>
    <xf numFmtId="49" fontId="29" fillId="7" borderId="15" xfId="36" applyNumberFormat="1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vertical="center" wrapText="1"/>
    </xf>
    <xf numFmtId="0" fontId="76" fillId="7" borderId="15" xfId="36" applyNumberFormat="1" applyFont="1" applyFill="1" applyBorder="1" applyAlignment="1" applyProtection="1">
      <alignment vertical="center" wrapText="1"/>
    </xf>
    <xf numFmtId="0" fontId="6" fillId="0" borderId="15" xfId="62" applyFont="1" applyFill="1" applyBorder="1" applyAlignment="1" applyProtection="1">
      <alignment vertical="center" wrapText="1"/>
    </xf>
    <xf numFmtId="0" fontId="6" fillId="0" borderId="26" xfId="61" applyNumberFormat="1" applyFont="1" applyFill="1" applyBorder="1" applyAlignment="1" applyProtection="1">
      <alignment vertical="center" wrapText="1"/>
    </xf>
    <xf numFmtId="49" fontId="76" fillId="7" borderId="15" xfId="36" applyNumberFormat="1" applyFont="1" applyFill="1" applyBorder="1" applyAlignment="1" applyProtection="1">
      <alignment horizontal="center" vertical="center" wrapText="1"/>
    </xf>
    <xf numFmtId="0" fontId="76" fillId="7" borderId="15" xfId="36" applyNumberFormat="1" applyFont="1" applyFill="1" applyBorder="1" applyAlignment="1" applyProtection="1">
      <alignment horizontal="center" vertical="center" wrapText="1"/>
    </xf>
    <xf numFmtId="0" fontId="6" fillId="0" borderId="38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67" fillId="7" borderId="0" xfId="60" applyFont="1" applyFill="1" applyBorder="1" applyAlignment="1" applyProtection="1">
      <alignment vertical="center" wrapText="1"/>
    </xf>
    <xf numFmtId="0" fontId="68" fillId="0" borderId="0" xfId="62" applyFont="1" applyFill="1" applyAlignment="1" applyProtection="1">
      <alignment vertical="center" wrapText="1"/>
    </xf>
    <xf numFmtId="0" fontId="68" fillId="0" borderId="0" xfId="35" applyFont="1" applyFill="1" applyBorder="1" applyAlignment="1" applyProtection="1">
      <alignment vertical="center" wrapText="1"/>
    </xf>
    <xf numFmtId="0" fontId="68" fillId="0" borderId="0" xfId="63" applyFont="1" applyBorder="1" applyAlignment="1">
      <alignment vertical="center" wrapText="1"/>
    </xf>
    <xf numFmtId="0" fontId="68" fillId="0" borderId="0" xfId="57" applyFont="1" applyProtection="1"/>
    <xf numFmtId="49" fontId="69" fillId="0" borderId="0" xfId="0" applyFont="1">
      <alignment vertical="top"/>
    </xf>
    <xf numFmtId="49" fontId="6" fillId="0" borderId="5" xfId="62" applyNumberFormat="1" applyFont="1" applyFill="1" applyBorder="1" applyAlignment="1" applyProtection="1">
      <alignment horizontal="center" vertical="center" wrapText="1"/>
    </xf>
    <xf numFmtId="0" fontId="84" fillId="0" borderId="0" xfId="62" applyFont="1" applyFill="1" applyAlignment="1" applyProtection="1">
      <alignment vertical="center" wrapText="1"/>
    </xf>
    <xf numFmtId="0" fontId="6" fillId="0" borderId="26" xfId="62" applyNumberFormat="1" applyFont="1" applyFill="1" applyBorder="1" applyAlignment="1" applyProtection="1">
      <alignment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49" fontId="70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Border="1" applyProtection="1">
      <alignment vertical="top"/>
    </xf>
    <xf numFmtId="49" fontId="6" fillId="0" borderId="26" xfId="0" applyNumberFormat="1" applyFont="1" applyBorder="1" applyAlignment="1" applyProtection="1">
      <alignment vertical="top" wrapText="1"/>
    </xf>
    <xf numFmtId="0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50" applyNumberFormat="1" applyFont="1" applyFill="1" applyBorder="1" applyAlignment="1">
      <alignment horizontal="left" vertical="center" wrapText="1"/>
    </xf>
    <xf numFmtId="0" fontId="34" fillId="7" borderId="0" xfId="50" applyNumberFormat="1" applyFont="1" applyFill="1" applyBorder="1" applyAlignment="1">
      <alignment vertical="top" wrapText="1"/>
    </xf>
    <xf numFmtId="0" fontId="35" fillId="7" borderId="0" xfId="50" applyNumberFormat="1" applyFont="1" applyFill="1" applyBorder="1" applyAlignment="1">
      <alignment vertical="center" wrapText="1"/>
    </xf>
    <xf numFmtId="0" fontId="34" fillId="7" borderId="0" xfId="50" applyNumberFormat="1" applyFont="1" applyFill="1" applyBorder="1" applyAlignment="1">
      <alignment vertical="center" wrapText="1"/>
    </xf>
    <xf numFmtId="0" fontId="76" fillId="0" borderId="0" xfId="48" applyNumberFormat="1" applyFont="1">
      <alignment vertical="top"/>
    </xf>
    <xf numFmtId="49" fontId="76" fillId="0" borderId="0" xfId="48" applyNumberFormat="1" applyFont="1">
      <alignment vertical="top"/>
    </xf>
    <xf numFmtId="0" fontId="29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58" fillId="0" borderId="0" xfId="60" applyFont="1" applyAlignment="1" applyProtection="1">
      <alignment vertical="center" wrapText="1"/>
    </xf>
    <xf numFmtId="0" fontId="58" fillId="7" borderId="0" xfId="60" applyFont="1" applyFill="1" applyBorder="1" applyAlignment="1" applyProtection="1">
      <alignment horizontal="center" vertical="center" wrapText="1"/>
    </xf>
    <xf numFmtId="0" fontId="58" fillId="7" borderId="0" xfId="60" applyNumberFormat="1" applyFont="1" applyFill="1" applyBorder="1" applyAlignment="1" applyProtection="1">
      <alignment horizontal="left" vertical="center" wrapText="1" indent="1"/>
    </xf>
    <xf numFmtId="0" fontId="58" fillId="7" borderId="0" xfId="60" applyFont="1" applyFill="1" applyBorder="1" applyAlignment="1" applyProtection="1">
      <alignment horizontal="right" vertical="center" wrapText="1" indent="1"/>
    </xf>
    <xf numFmtId="0" fontId="57" fillId="7" borderId="0" xfId="60" applyNumberFormat="1" applyFont="1" applyFill="1" applyBorder="1" applyAlignment="1" applyProtection="1">
      <alignment horizontal="center" vertical="center" wrapText="1"/>
    </xf>
    <xf numFmtId="0" fontId="105" fillId="0" borderId="0" xfId="60" applyFont="1" applyAlignment="1" applyProtection="1">
      <alignment vertical="center" wrapText="1"/>
    </xf>
    <xf numFmtId="14" fontId="58" fillId="7" borderId="0" xfId="60" applyNumberFormat="1" applyFont="1" applyFill="1" applyBorder="1" applyAlignment="1" applyProtection="1">
      <alignment horizontal="left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horizontal="left" vertical="center" wrapText="1"/>
    </xf>
    <xf numFmtId="0" fontId="57" fillId="0" borderId="0" xfId="60" applyFont="1" applyFill="1" applyAlignment="1" applyProtection="1">
      <alignment horizontal="left" vertical="center" wrapText="1"/>
    </xf>
    <xf numFmtId="0" fontId="57" fillId="0" borderId="0" xfId="60" applyFont="1" applyAlignment="1" applyProtection="1">
      <alignment horizontal="center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horizontal="left" vertical="center" wrapText="1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0" fontId="65" fillId="7" borderId="0" xfId="60" applyFont="1" applyFill="1" applyBorder="1" applyAlignment="1" applyProtection="1">
      <alignment vertical="center" wrapTex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6" fillId="0" borderId="5" xfId="60" applyNumberFormat="1" applyFont="1" applyFill="1" applyBorder="1" applyAlignment="1" applyProtection="1">
      <alignment horizontal="left" vertical="center" wrapText="1" indent="1"/>
    </xf>
    <xf numFmtId="49" fontId="6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71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1" fillId="9" borderId="5" xfId="31" applyNumberFormat="1" applyFill="1" applyBorder="1" applyAlignment="1" applyProtection="1">
      <alignment horizontal="left" vertical="center" wrapText="1"/>
      <protection locked="0"/>
    </xf>
    <xf numFmtId="49" fontId="6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5" xfId="60" applyNumberFormat="1" applyFont="1" applyFill="1" applyBorder="1" applyAlignment="1" applyProtection="1">
      <alignment horizontal="left" vertical="center" wrapText="1" indent="1"/>
    </xf>
    <xf numFmtId="0" fontId="6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6" fillId="9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04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6" fillId="0" borderId="5" xfId="62" applyFont="1" applyFill="1" applyBorder="1" applyAlignment="1" applyProtection="1">
      <alignment horizontal="center" vertical="center" wrapText="1"/>
    </xf>
    <xf numFmtId="0" fontId="6" fillId="0" borderId="0" xfId="62" applyFont="1" applyFill="1" applyAlignment="1" applyProtection="1">
      <alignment horizontal="left" vertical="top" wrapText="1"/>
    </xf>
    <xf numFmtId="0" fontId="0" fillId="0" borderId="5" xfId="0" applyNumberFormat="1" applyFill="1" applyBorder="1" applyAlignment="1">
      <alignment horizontal="center" vertical="center"/>
    </xf>
    <xf numFmtId="0" fontId="76" fillId="0" borderId="0" xfId="0" applyNumberFormat="1" applyFont="1" applyFill="1" applyBorder="1" applyAlignment="1">
      <alignment horizontal="center" vertical="center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5" xfId="53" applyFont="1" applyFill="1" applyBorder="1" applyAlignment="1" applyProtection="1">
      <alignment horizontal="center" vertical="center" wrapText="1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22" fontId="6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49" fontId="71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3" fillId="0" borderId="5" xfId="36" applyNumberFormat="1" applyFont="1" applyFill="1" applyBorder="1" applyAlignment="1" applyProtection="1">
      <alignment horizontal="center" vertical="center" wrapText="1"/>
    </xf>
    <xf numFmtId="4" fontId="6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0" fillId="8" borderId="5" xfId="0" applyNumberFormat="1" applyFill="1" applyBorder="1" applyAlignment="1" applyProtection="1">
      <alignment horizontal="left" vertical="center" wrapText="1"/>
    </xf>
    <xf numFmtId="0" fontId="18" fillId="0" borderId="0" xfId="63" applyFont="1" applyFill="1" applyBorder="1" applyAlignment="1">
      <alignment horizontal="left" vertical="center" wrapText="1" indent="1"/>
    </xf>
    <xf numFmtId="0" fontId="0" fillId="0" borderId="0" xfId="0" applyNumberFormat="1">
      <alignment vertical="top"/>
    </xf>
    <xf numFmtId="49" fontId="0" fillId="12" borderId="54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4" fillId="7" borderId="0" xfId="50" applyNumberFormat="1" applyFont="1" applyFill="1" applyBorder="1" applyAlignment="1" applyProtection="1">
      <alignment horizontal="justify" vertical="top" wrapText="1"/>
    </xf>
    <xf numFmtId="49" fontId="14" fillId="7" borderId="0" xfId="50" applyFont="1" applyFill="1" applyBorder="1" applyAlignment="1">
      <alignment horizontal="left" vertical="top" wrapText="1" indent="1"/>
    </xf>
    <xf numFmtId="49" fontId="71" fillId="0" borderId="0" xfId="31" applyNumberFormat="1" applyBorder="1" applyAlignment="1" applyProtection="1">
      <alignment vertical="center"/>
    </xf>
    <xf numFmtId="0" fontId="18" fillId="14" borderId="39" xfId="29" applyNumberFormat="1" applyFont="1" applyFill="1" applyBorder="1" applyAlignment="1" applyProtection="1">
      <alignment horizontal="left" vertical="center" wrapText="1" indent="1"/>
    </xf>
    <xf numFmtId="0" fontId="18" fillId="14" borderId="40" xfId="29" applyNumberFormat="1" applyFont="1" applyFill="1" applyBorder="1" applyAlignment="1" applyProtection="1">
      <alignment horizontal="left" vertical="center" wrapText="1" indent="1"/>
    </xf>
    <xf numFmtId="0" fontId="14" fillId="7" borderId="0" xfId="50" applyNumberFormat="1" applyFont="1" applyFill="1" applyBorder="1" applyAlignment="1">
      <alignment horizontal="justify" vertical="center" wrapText="1"/>
    </xf>
    <xf numFmtId="49" fontId="14" fillId="7" borderId="27" xfId="50" applyFont="1" applyFill="1" applyBorder="1" applyAlignment="1">
      <alignment vertical="center" wrapText="1"/>
    </xf>
    <xf numFmtId="49" fontId="14" fillId="7" borderId="0" xfId="50" applyFont="1" applyFill="1" applyBorder="1" applyAlignment="1">
      <alignment vertical="center" wrapText="1"/>
    </xf>
    <xf numFmtId="49" fontId="14" fillId="7" borderId="27" xfId="50" applyFont="1" applyFill="1" applyBorder="1" applyAlignment="1">
      <alignment horizontal="left" vertical="center" wrapText="1"/>
    </xf>
    <xf numFmtId="49" fontId="14" fillId="7" borderId="0" xfId="50" applyFont="1" applyFill="1" applyBorder="1" applyAlignment="1">
      <alignment horizontal="left" vertical="center" wrapText="1"/>
    </xf>
    <xf numFmtId="49" fontId="71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49" fontId="14" fillId="7" borderId="0" xfId="50" applyFont="1" applyFill="1" applyBorder="1" applyAlignment="1">
      <alignment horizontal="left" wrapTex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14" fillId="7" borderId="0" xfId="50" applyFont="1" applyFill="1" applyBorder="1" applyAlignment="1">
      <alignment horizontal="justify" vertical="justify" wrapText="1"/>
    </xf>
    <xf numFmtId="0" fontId="18" fillId="0" borderId="0" xfId="23" applyFont="1" applyFill="1" applyBorder="1" applyAlignment="1" applyProtection="1">
      <alignment horizontal="left" vertical="top" wrapText="1"/>
    </xf>
    <xf numFmtId="0" fontId="14" fillId="7" borderId="0" xfId="50" applyNumberFormat="1" applyFont="1" applyFill="1" applyBorder="1" applyAlignment="1">
      <alignment horizontal="justify"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0" fontId="18" fillId="0" borderId="14" xfId="63" applyFont="1" applyBorder="1" applyAlignment="1">
      <alignment horizontal="center" vertical="center" wrapText="1"/>
    </xf>
    <xf numFmtId="0" fontId="18" fillId="0" borderId="13" xfId="63" applyFont="1" applyBorder="1" applyAlignment="1">
      <alignment horizontal="center" vertical="center" wrapText="1"/>
    </xf>
    <xf numFmtId="0" fontId="8" fillId="0" borderId="0" xfId="60" applyFont="1" applyAlignment="1" applyProtection="1">
      <alignment horizontal="left" vertical="top" wrapText="1"/>
    </xf>
    <xf numFmtId="167" fontId="6" fillId="0" borderId="13" xfId="62" applyNumberFormat="1" applyFont="1" applyFill="1" applyBorder="1" applyAlignment="1" applyProtection="1">
      <alignment horizontal="center" vertical="center" wrapText="1"/>
    </xf>
    <xf numFmtId="167" fontId="6" fillId="0" borderId="14" xfId="62" applyNumberFormat="1" applyFont="1" applyFill="1" applyBorder="1" applyAlignment="1" applyProtection="1">
      <alignment horizontal="center" vertical="center" wrapText="1"/>
    </xf>
    <xf numFmtId="167" fontId="6" fillId="0" borderId="5" xfId="62" applyNumberFormat="1" applyFont="1" applyFill="1" applyBorder="1" applyAlignment="1" applyProtection="1">
      <alignment horizontal="center" vertical="center" wrapText="1"/>
    </xf>
    <xf numFmtId="49" fontId="29" fillId="0" borderId="15" xfId="36" applyNumberFormat="1" applyFont="1" applyFill="1" applyBorder="1" applyAlignment="1" applyProtection="1">
      <alignment horizontal="center" vertical="center" wrapText="1"/>
    </xf>
    <xf numFmtId="0" fontId="18" fillId="0" borderId="14" xfId="35" applyFont="1" applyFill="1" applyBorder="1" applyAlignment="1" applyProtection="1">
      <alignment horizontal="left" vertical="center" wrapText="1" indent="1"/>
    </xf>
    <xf numFmtId="0" fontId="18" fillId="0" borderId="5" xfId="35" applyFont="1" applyFill="1" applyBorder="1" applyAlignment="1" applyProtection="1">
      <alignment horizontal="left" vertical="center" wrapText="1" indent="1"/>
    </xf>
    <xf numFmtId="0" fontId="18" fillId="0" borderId="13" xfId="35" applyFont="1" applyFill="1" applyBorder="1" applyAlignment="1" applyProtection="1">
      <alignment horizontal="left" vertical="center" wrapText="1" indent="1"/>
    </xf>
    <xf numFmtId="0" fontId="6" fillId="0" borderId="0" xfId="62" applyFont="1" applyFill="1" applyBorder="1" applyAlignment="1" applyProtection="1">
      <alignment horizontal="center" vertical="center" wrapText="1"/>
    </xf>
    <xf numFmtId="49" fontId="6" fillId="0" borderId="0" xfId="61" applyNumberFormat="1" applyFont="1" applyFill="1" applyBorder="1" applyAlignment="1" applyProtection="1">
      <alignment horizontal="center" vertical="center" wrapText="1"/>
    </xf>
    <xf numFmtId="0" fontId="6" fillId="0" borderId="5" xfId="62" applyFont="1" applyFill="1" applyBorder="1" applyAlignment="1" applyProtection="1">
      <alignment horizontal="center" vertical="center" wrapText="1"/>
    </xf>
    <xf numFmtId="4" fontId="6" fillId="0" borderId="5" xfId="37" applyFont="1" applyFill="1" applyBorder="1" applyAlignment="1" applyProtection="1">
      <alignment horizontal="center" vertical="center" wrapText="1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0" fontId="33" fillId="0" borderId="20" xfId="62" applyFont="1" applyFill="1" applyBorder="1" applyAlignment="1" applyProtection="1">
      <alignment horizontal="center" vertical="center" wrapText="1"/>
    </xf>
    <xf numFmtId="0" fontId="6" fillId="8" borderId="16" xfId="62" applyNumberFormat="1" applyFont="1" applyFill="1" applyBorder="1" applyAlignment="1" applyProtection="1">
      <alignment horizontal="left" vertical="center" wrapText="1" indent="1"/>
    </xf>
    <xf numFmtId="0" fontId="6" fillId="8" borderId="28" xfId="62" applyNumberFormat="1" applyFont="1" applyFill="1" applyBorder="1" applyAlignment="1" applyProtection="1">
      <alignment horizontal="left" vertical="center" wrapText="1" indent="1"/>
    </xf>
    <xf numFmtId="14" fontId="33" fillId="0" borderId="16" xfId="61" applyNumberFormat="1" applyFont="1" applyFill="1" applyBorder="1" applyAlignment="1" applyProtection="1">
      <alignment horizontal="center" vertical="center" wrapText="1"/>
    </xf>
    <xf numFmtId="14" fontId="33" fillId="0" borderId="28" xfId="61" applyNumberFormat="1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right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6" fillId="0" borderId="20" xfId="35" applyFont="1" applyFill="1" applyBorder="1" applyAlignment="1" applyProtection="1">
      <alignment horizontal="left" vertical="center" wrapText="1" indent="1"/>
    </xf>
    <xf numFmtId="0" fontId="6" fillId="0" borderId="28" xfId="35" applyFont="1" applyFill="1" applyBorder="1" applyAlignment="1" applyProtection="1">
      <alignment horizontal="left" vertical="center" wrapText="1" indent="1"/>
    </xf>
    <xf numFmtId="0" fontId="6" fillId="0" borderId="24" xfId="35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6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6" fillId="8" borderId="16" xfId="61" applyNumberFormat="1" applyFont="1" applyFill="1" applyBorder="1" applyAlignment="1" applyProtection="1">
      <alignment horizontal="left" vertical="center" wrapText="1"/>
    </xf>
    <xf numFmtId="0" fontId="6" fillId="8" borderId="28" xfId="61" applyNumberFormat="1" applyFont="1" applyFill="1" applyBorder="1" applyAlignment="1" applyProtection="1">
      <alignment horizontal="left" vertical="center" wrapText="1"/>
    </xf>
    <xf numFmtId="0" fontId="6" fillId="8" borderId="26" xfId="61" applyNumberFormat="1" applyFont="1" applyFill="1" applyBorder="1" applyAlignment="1" applyProtection="1">
      <alignment horizontal="left" vertical="center" wrapText="1"/>
    </xf>
    <xf numFmtId="0" fontId="6" fillId="8" borderId="5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" fillId="8" borderId="30" xfId="61" applyNumberFormat="1" applyFont="1" applyFill="1" applyBorder="1" applyAlignment="1" applyProtection="1">
      <alignment horizontal="center" vertical="center" wrapText="1"/>
    </xf>
    <xf numFmtId="49" fontId="6" fillId="8" borderId="16" xfId="36" applyNumberFormat="1" applyFont="1" applyFill="1" applyBorder="1" applyAlignment="1" applyProtection="1">
      <alignment horizontal="left" vertical="center" wrapText="1"/>
    </xf>
    <xf numFmtId="49" fontId="6" fillId="8" borderId="28" xfId="36" applyNumberFormat="1" applyFont="1" applyFill="1" applyBorder="1" applyAlignment="1" applyProtection="1">
      <alignment horizontal="left" vertical="center" wrapText="1"/>
    </xf>
    <xf numFmtId="49" fontId="6" fillId="8" borderId="26" xfId="36" applyNumberFormat="1" applyFont="1" applyFill="1" applyBorder="1" applyAlignment="1" applyProtection="1">
      <alignment horizontal="left" vertical="center" wrapText="1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0" fontId="6" fillId="0" borderId="0" xfId="62" applyFont="1" applyFill="1" applyAlignment="1" applyProtection="1">
      <alignment horizontal="left" vertical="top" wrapText="1"/>
    </xf>
    <xf numFmtId="0" fontId="18" fillId="0" borderId="14" xfId="63" applyFont="1" applyFill="1" applyBorder="1" applyAlignment="1">
      <alignment horizontal="left" vertical="center" wrapText="1" indent="1"/>
    </xf>
    <xf numFmtId="0" fontId="18" fillId="0" borderId="5" xfId="63" applyFont="1" applyFill="1" applyBorder="1" applyAlignment="1">
      <alignment horizontal="left" vertical="center" wrapText="1" indent="1"/>
    </xf>
    <xf numFmtId="0" fontId="18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6" fillId="0" borderId="0" xfId="0" applyNumberFormat="1" applyFont="1" applyFill="1" applyBorder="1" applyAlignment="1">
      <alignment horizontal="center" vertical="center"/>
    </xf>
    <xf numFmtId="0" fontId="6" fillId="8" borderId="5" xfId="61" applyNumberFormat="1" applyFont="1" applyFill="1" applyBorder="1" applyAlignment="1" applyProtection="1">
      <alignment horizontal="left" vertical="center" wrapText="1" indent="1"/>
    </xf>
    <xf numFmtId="0" fontId="6" fillId="0" borderId="16" xfId="62" applyNumberFormat="1" applyFont="1" applyFill="1" applyBorder="1" applyAlignment="1" applyProtection="1">
      <alignment horizontal="left" vertical="center" wrapText="1"/>
    </xf>
    <xf numFmtId="0" fontId="6" fillId="0" borderId="28" xfId="62" applyNumberFormat="1" applyFont="1" applyFill="1" applyBorder="1" applyAlignment="1" applyProtection="1">
      <alignment horizontal="left" vertical="center" wrapText="1"/>
    </xf>
    <xf numFmtId="0" fontId="6" fillId="0" borderId="26" xfId="62" applyNumberFormat="1" applyFont="1" applyFill="1" applyBorder="1" applyAlignment="1" applyProtection="1">
      <alignment horizontal="lef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6" fillId="9" borderId="5" xfId="62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49" fontId="37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0" fontId="33" fillId="0" borderId="0" xfId="62" applyFont="1" applyFill="1" applyBorder="1" applyAlignment="1" applyProtection="1">
      <alignment horizontal="center"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</xf>
    <xf numFmtId="49" fontId="6" fillId="0" borderId="5" xfId="61" applyNumberFormat="1" applyFont="1" applyFill="1" applyBorder="1" applyAlignment="1" applyProtection="1">
      <alignment horizontal="center" vertical="center" wrapText="1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47" fillId="0" borderId="0" xfId="55" applyFont="1" applyFill="1" applyBorder="1" applyAlignment="1" applyProtection="1">
      <alignment horizontal="center" vertical="center" wrapText="1"/>
    </xf>
    <xf numFmtId="0" fontId="6" fillId="7" borderId="5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6" fillId="12" borderId="5" xfId="55" applyFont="1" applyFill="1" applyBorder="1" applyAlignment="1" applyProtection="1">
      <alignment horizontal="center" vertical="center" wrapText="1"/>
    </xf>
    <xf numFmtId="0" fontId="76" fillId="0" borderId="0" xfId="55" applyFont="1" applyFill="1" applyBorder="1" applyAlignment="1" applyProtection="1">
      <alignment horizontal="right" vertical="center" wrapText="1"/>
    </xf>
    <xf numFmtId="0" fontId="76" fillId="0" borderId="0" xfId="61" applyNumberFormat="1" applyFont="1" applyFill="1" applyBorder="1" applyAlignment="1" applyProtection="1">
      <alignment horizontal="center" vertical="center" wrapText="1"/>
    </xf>
    <xf numFmtId="0" fontId="6" fillId="0" borderId="0" xfId="6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33" fillId="0" borderId="5" xfId="62" applyFont="1" applyFill="1" applyBorder="1" applyAlignment="1" applyProtection="1">
      <alignment horizontal="center" vertical="center" wrapText="1"/>
    </xf>
    <xf numFmtId="0" fontId="6" fillId="8" borderId="5" xfId="62" applyNumberFormat="1" applyFont="1" applyFill="1" applyBorder="1" applyAlignment="1" applyProtection="1">
      <alignment horizontal="left" vertical="center" wrapText="1"/>
    </xf>
    <xf numFmtId="0" fontId="6" fillId="8" borderId="26" xfId="55" applyNumberFormat="1" applyFont="1" applyFill="1" applyBorder="1" applyAlignment="1" applyProtection="1">
      <alignment horizontal="left" vertical="center" wrapText="1"/>
    </xf>
    <xf numFmtId="0" fontId="6" fillId="0" borderId="0" xfId="62" applyFont="1" applyFill="1" applyAlignment="1" applyProtection="1">
      <alignment horizontal="center" vertical="top" wrapText="1"/>
    </xf>
    <xf numFmtId="0" fontId="41" fillId="7" borderId="0" xfId="62" applyFont="1" applyFill="1" applyBorder="1" applyAlignment="1" applyProtection="1">
      <alignment horizontal="center" vertical="top" wrapText="1"/>
    </xf>
    <xf numFmtId="0" fontId="6" fillId="7" borderId="5" xfId="62" applyNumberFormat="1" applyFont="1" applyFill="1" applyBorder="1" applyAlignment="1" applyProtection="1">
      <alignment horizontal="left" vertical="center" wrapText="1"/>
    </xf>
    <xf numFmtId="49" fontId="6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6" fillId="7" borderId="5" xfId="62" applyNumberFormat="1" applyFont="1" applyFill="1" applyBorder="1" applyAlignment="1" applyProtection="1">
      <alignment horizontal="center" vertical="center" wrapText="1"/>
    </xf>
    <xf numFmtId="4" fontId="6" fillId="0" borderId="5" xfId="62" applyNumberFormat="1" applyFont="1" applyFill="1" applyBorder="1" applyAlignment="1" applyProtection="1">
      <alignment horizontal="right" vertical="center" wrapText="1"/>
    </xf>
    <xf numFmtId="49" fontId="6" fillId="0" borderId="5" xfId="0" applyFont="1" applyFill="1" applyBorder="1" applyAlignment="1" applyProtection="1">
      <alignment horizontal="center" vertical="center"/>
    </xf>
    <xf numFmtId="4" fontId="6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6" fillId="0" borderId="16" xfId="62" applyNumberFormat="1" applyFont="1" applyFill="1" applyBorder="1" applyAlignment="1" applyProtection="1">
      <alignment horizontal="right" vertical="center" wrapText="1"/>
    </xf>
    <xf numFmtId="0" fontId="6" fillId="0" borderId="28" xfId="62" applyNumberFormat="1" applyFont="1" applyFill="1" applyBorder="1" applyAlignment="1" applyProtection="1">
      <alignment horizontal="right" vertical="center" wrapText="1"/>
    </xf>
    <xf numFmtId="0" fontId="6" fillId="0" borderId="26" xfId="62" applyNumberFormat="1" applyFont="1" applyFill="1" applyBorder="1" applyAlignment="1" applyProtection="1">
      <alignment horizontal="right" vertical="center" wrapText="1"/>
    </xf>
    <xf numFmtId="0" fontId="18" fillId="0" borderId="15" xfId="63" applyFont="1" applyBorder="1" applyAlignment="1">
      <alignment horizontal="left" vertical="center" wrapText="1" indent="1"/>
    </xf>
    <xf numFmtId="4" fontId="6" fillId="0" borderId="16" xfId="62" applyNumberFormat="1" applyFont="1" applyFill="1" applyBorder="1" applyAlignment="1" applyProtection="1">
      <alignment horizontal="right" vertical="center" wrapText="1"/>
    </xf>
    <xf numFmtId="4" fontId="6" fillId="0" borderId="26" xfId="62" applyNumberFormat="1" applyFont="1" applyFill="1" applyBorder="1" applyAlignment="1" applyProtection="1">
      <alignment horizontal="right" vertical="center" wrapText="1"/>
    </xf>
    <xf numFmtId="0" fontId="6" fillId="8" borderId="14" xfId="55" applyNumberFormat="1" applyFont="1" applyFill="1" applyBorder="1" applyAlignment="1" applyProtection="1">
      <alignment horizontal="left" vertical="center" wrapText="1"/>
    </xf>
    <xf numFmtId="0" fontId="6" fillId="8" borderId="5" xfId="55" applyNumberFormat="1" applyFont="1" applyFill="1" applyBorder="1" applyAlignment="1" applyProtection="1">
      <alignment horizontal="left" vertical="center" wrapText="1"/>
    </xf>
    <xf numFmtId="0" fontId="6" fillId="7" borderId="26" xfId="62" applyNumberFormat="1" applyFont="1" applyFill="1" applyBorder="1" applyAlignment="1" applyProtection="1">
      <alignment horizontal="left" vertical="center" wrapText="1"/>
    </xf>
    <xf numFmtId="0" fontId="6" fillId="8" borderId="14" xfId="62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62" applyFont="1" applyFill="1" applyBorder="1" applyAlignment="1" applyProtection="1">
      <alignment horizontal="center" vertical="center" wrapText="1"/>
    </xf>
    <xf numFmtId="0" fontId="6" fillId="0" borderId="16" xfId="62" applyNumberFormat="1" applyFont="1" applyFill="1" applyBorder="1" applyAlignment="1" applyProtection="1">
      <alignment horizontal="center" vertical="center" wrapText="1"/>
    </xf>
    <xf numFmtId="0" fontId="6" fillId="0" borderId="28" xfId="62" applyNumberFormat="1" applyFont="1" applyFill="1" applyBorder="1" applyAlignment="1" applyProtection="1">
      <alignment horizontal="center" vertical="center" wrapText="1"/>
    </xf>
    <xf numFmtId="0" fontId="6" fillId="0" borderId="26" xfId="62" applyNumberFormat="1" applyFont="1" applyFill="1" applyBorder="1" applyAlignment="1" applyProtection="1">
      <alignment horizontal="center" vertical="center" wrapText="1"/>
    </xf>
    <xf numFmtId="0" fontId="6" fillId="7" borderId="5" xfId="62" applyFont="1" applyFill="1" applyBorder="1" applyAlignment="1" applyProtection="1">
      <alignment horizontal="center" vertical="center"/>
    </xf>
    <xf numFmtId="0" fontId="6" fillId="0" borderId="16" xfId="62" applyNumberFormat="1" applyFont="1" applyFill="1" applyBorder="1" applyAlignment="1" applyProtection="1">
      <alignment horizontal="left" vertical="top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0" fillId="0" borderId="5" xfId="62" applyFont="1" applyFill="1" applyBorder="1" applyAlignment="1" applyProtection="1">
      <alignment horizontal="left" vertical="center" wrapText="1"/>
    </xf>
    <xf numFmtId="0" fontId="37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18" fillId="0" borderId="15" xfId="35" applyFont="1" applyFill="1" applyBorder="1" applyAlignment="1" applyProtection="1">
      <alignment horizontal="left" vertical="center" wrapText="1" indent="1"/>
    </xf>
    <xf numFmtId="49" fontId="6" fillId="0" borderId="0" xfId="48" applyBorder="1" applyAlignment="1" applyProtection="1">
      <alignment horizontal="left" vertical="top" wrapText="1"/>
    </xf>
    <xf numFmtId="0" fontId="6" fillId="7" borderId="5" xfId="56" applyNumberFormat="1" applyFont="1" applyFill="1" applyBorder="1" applyAlignment="1" applyProtection="1">
      <alignment horizontal="center" vertical="center" wrapText="1"/>
    </xf>
    <xf numFmtId="49" fontId="6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6" fillId="8" borderId="41" xfId="55" applyNumberFormat="1" applyFont="1" applyFill="1" applyBorder="1" applyAlignment="1" applyProtection="1">
      <alignment horizontal="left" vertical="center" wrapText="1"/>
    </xf>
    <xf numFmtId="0" fontId="6" fillId="8" borderId="15" xfId="55" applyNumberFormat="1" applyFont="1" applyFill="1" applyBorder="1" applyAlignment="1" applyProtection="1">
      <alignment horizontal="left" vertical="center" wrapText="1"/>
    </xf>
    <xf numFmtId="0" fontId="6" fillId="8" borderId="41" xfId="61" applyNumberFormat="1" applyFont="1" applyFill="1" applyBorder="1" applyAlignment="1" applyProtection="1">
      <alignment horizontal="left" vertical="center" wrapText="1"/>
    </xf>
    <xf numFmtId="0" fontId="6" fillId="8" borderId="15" xfId="61" applyNumberFormat="1" applyFont="1" applyFill="1" applyBorder="1" applyAlignment="1" applyProtection="1">
      <alignment horizontal="left" vertical="center" wrapText="1"/>
    </xf>
    <xf numFmtId="0" fontId="6" fillId="8" borderId="14" xfId="61" applyNumberFormat="1" applyFont="1" applyFill="1" applyBorder="1" applyAlignment="1" applyProtection="1">
      <alignment horizontal="left" vertical="center" wrapText="1"/>
    </xf>
    <xf numFmtId="0" fontId="6" fillId="0" borderId="0" xfId="62" applyFont="1" applyFill="1" applyBorder="1" applyAlignment="1" applyProtection="1">
      <alignment horizontal="center" vertical="top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7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11" borderId="43" xfId="61" applyNumberFormat="1" applyFont="1" applyFill="1" applyBorder="1" applyAlignment="1" applyProtection="1">
      <alignment horizontal="center" vertical="center" wrapText="1"/>
    </xf>
    <xf numFmtId="49" fontId="6" fillId="11" borderId="44" xfId="61" applyNumberFormat="1" applyFont="1" applyFill="1" applyBorder="1" applyAlignment="1" applyProtection="1">
      <alignment horizontal="center" vertical="center" wrapText="1"/>
    </xf>
    <xf numFmtId="0" fontId="6" fillId="8" borderId="13" xfId="62" applyNumberFormat="1" applyFont="1" applyFill="1" applyBorder="1" applyAlignment="1" applyProtection="1">
      <alignment horizontal="left" vertical="center" wrapText="1"/>
    </xf>
    <xf numFmtId="0" fontId="6" fillId="8" borderId="15" xfId="62" applyNumberFormat="1" applyFont="1" applyFill="1" applyBorder="1" applyAlignment="1" applyProtection="1">
      <alignment horizontal="left" vertical="center" wrapText="1"/>
    </xf>
    <xf numFmtId="0" fontId="6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21" xfId="62" applyNumberFormat="1" applyFont="1" applyFill="1" applyBorder="1" applyAlignment="1" applyProtection="1">
      <alignment horizontal="left" vertical="center" wrapText="1"/>
      <protection locked="0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61" applyNumberFormat="1" applyFont="1" applyFill="1" applyBorder="1" applyAlignment="1" applyProtection="1">
      <alignment horizontal="center" vertical="center" wrapText="1"/>
      <protection locked="0"/>
    </xf>
    <xf numFmtId="4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0" fontId="33" fillId="0" borderId="1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6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6" fillId="12" borderId="5" xfId="53" applyFont="1" applyFill="1" applyBorder="1" applyAlignment="1" applyProtection="1">
      <alignment horizontal="center" vertical="center" wrapText="1"/>
    </xf>
    <xf numFmtId="0" fontId="29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6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6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6" fillId="0" borderId="5" xfId="36" applyNumberFormat="1" applyFont="1" applyFill="1" applyBorder="1" applyAlignment="1" applyProtection="1">
      <alignment horizontal="left" vertical="center" wrapText="1"/>
    </xf>
    <xf numFmtId="0" fontId="6" fillId="0" borderId="5" xfId="61" applyNumberFormat="1" applyFont="1" applyFill="1" applyBorder="1" applyAlignment="1" applyProtection="1">
      <alignment horizontal="left" vertical="center" wrapText="1"/>
    </xf>
    <xf numFmtId="0" fontId="6" fillId="11" borderId="5" xfId="61" applyNumberFormat="1" applyFont="1" applyFill="1" applyBorder="1" applyAlignment="1" applyProtection="1">
      <alignment horizontal="center" vertical="center" wrapText="1"/>
    </xf>
    <xf numFmtId="49" fontId="6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6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6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14" xfId="62" applyNumberFormat="1" applyFont="1" applyFill="1" applyBorder="1" applyAlignment="1" applyProtection="1">
      <alignment horizontal="left" vertical="center" wrapText="1"/>
      <protection locked="0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0" fontId="6" fillId="7" borderId="0" xfId="62" applyFont="1" applyFill="1" applyBorder="1" applyAlignment="1" applyProtection="1">
      <alignment horizontal="center" vertical="center" wrapText="1"/>
    </xf>
    <xf numFmtId="0" fontId="6" fillId="8" borderId="13" xfId="61" applyNumberFormat="1" applyFont="1" applyFill="1" applyBorder="1" applyAlignment="1" applyProtection="1">
      <alignment horizontal="left" vertical="center" wrapTex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49" fontId="6" fillId="11" borderId="42" xfId="61" applyNumberFormat="1" applyFont="1" applyFill="1" applyBorder="1" applyAlignment="1" applyProtection="1">
      <alignment horizontal="center" vertical="center" wrapText="1"/>
    </xf>
    <xf numFmtId="49" fontId="6" fillId="11" borderId="37" xfId="61" applyNumberFormat="1" applyFont="1" applyFill="1" applyBorder="1" applyAlignment="1" applyProtection="1">
      <alignment horizontal="center" vertical="center" wrapText="1"/>
    </xf>
    <xf numFmtId="0" fontId="29" fillId="0" borderId="20" xfId="62" applyFont="1" applyFill="1" applyBorder="1" applyAlignment="1" applyProtection="1">
      <alignment horizontal="center" vertical="top" wrapText="1"/>
    </xf>
    <xf numFmtId="0" fontId="29" fillId="0" borderId="0" xfId="62" applyFont="1" applyFill="1" applyBorder="1" applyAlignment="1" applyProtection="1">
      <alignment horizontal="center" vertical="top" wrapText="1"/>
    </xf>
    <xf numFmtId="0" fontId="8" fillId="10" borderId="5" xfId="0" applyNumberFormat="1" applyFont="1" applyFill="1" applyBorder="1" applyAlignment="1" applyProtection="1">
      <alignment horizontal="center" vertical="center" wrapText="1"/>
    </xf>
  </cellXfs>
  <cellStyles count="109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2 3" xfId="104"/>
    <cellStyle name="Обычный 14" xfId="41"/>
    <cellStyle name="Обычный 14 2" xfId="106"/>
    <cellStyle name="Обычный 14 3" xfId="107"/>
    <cellStyle name="Обычный 14 4" xfId="108"/>
    <cellStyle name="Обычный 14 5" xfId="105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/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22</xdr:row>
      <xdr:rowOff>0</xdr:rowOff>
    </xdr:from>
    <xdr:to>
      <xdr:col>18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5572125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1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5038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/>
        <xdr:cNvGrpSpPr>
          <a:grpSpLocks/>
        </xdr:cNvGrpSpPr>
      </xdr:nvGrpSpPr>
      <xdr:grpSpPr bwMode="auto">
        <a:xfrm>
          <a:off x="7233138" y="3326423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160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38100</xdr:colOff>
      <xdr:row>22</xdr:row>
      <xdr:rowOff>0</xdr:rowOff>
    </xdr:from>
    <xdr:to>
      <xdr:col>77</xdr:col>
      <xdr:colOff>228600</xdr:colOff>
      <xdr:row>22</xdr:row>
      <xdr:rowOff>190500</xdr:rowOff>
    </xdr:to>
    <xdr:grpSp>
      <xdr:nvGrpSpPr>
        <xdr:cNvPr id="7209051" name="shCalendar" hidden="1"/>
        <xdr:cNvGrpSpPr>
          <a:grpSpLocks/>
        </xdr:cNvGrpSpPr>
      </xdr:nvGrpSpPr>
      <xdr:grpSpPr bwMode="auto">
        <a:xfrm>
          <a:off x="36245800" y="4749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ColWidth="9.140625" defaultRowHeight="11.25"/>
  <cols>
    <col min="1" max="16384" width="9.140625" style="22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98"/>
    <col min="26" max="26" width="11.140625" style="298" customWidth="1"/>
    <col min="27" max="34" width="10.5703125" style="298"/>
    <col min="35" max="16384" width="10.5703125" style="35"/>
  </cols>
  <sheetData>
    <row r="1" spans="7:34" hidden="1">
      <c r="Q1" s="295"/>
      <c r="R1" s="295"/>
    </row>
    <row r="2" spans="7:34" hidden="1">
      <c r="U2" s="295"/>
    </row>
    <row r="3" spans="7:34" hidden="1"/>
    <row r="4" spans="7:34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1" t="s">
        <v>682</v>
      </c>
      <c r="M5" s="762"/>
      <c r="N5" s="762"/>
      <c r="O5" s="762"/>
      <c r="P5" s="762"/>
      <c r="Q5" s="762"/>
      <c r="R5" s="762"/>
      <c r="S5" s="762"/>
      <c r="T5" s="762"/>
      <c r="U5" s="763"/>
    </row>
    <row r="6" spans="7:34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</row>
    <row r="7" spans="7:34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66" t="str">
        <f>IF(NameOrPr_ch="",IF(NameOrPr="","",NameOrPr),NameOrPr_ch)</f>
        <v>Департамент государственного регулирования цен и тарифов Костромской области</v>
      </c>
      <c r="P7" s="766"/>
      <c r="Q7" s="766"/>
      <c r="R7" s="766"/>
      <c r="S7" s="766"/>
      <c r="T7" s="766"/>
      <c r="U7" s="766"/>
      <c r="V7" s="766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4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66" t="str">
        <f>IF(datePr_ch="",IF(datePr="","",datePr),datePr_ch)</f>
        <v>17.11.2022</v>
      </c>
      <c r="P8" s="766"/>
      <c r="Q8" s="766"/>
      <c r="R8" s="766"/>
      <c r="S8" s="766"/>
      <c r="T8" s="766"/>
      <c r="U8" s="766"/>
      <c r="V8" s="766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4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66" t="str">
        <f>IF(numberPr_ch="",IF(numberPr="","",numberPr),numberPr_ch)</f>
        <v>22/253</v>
      </c>
      <c r="P9" s="766"/>
      <c r="Q9" s="766"/>
      <c r="R9" s="766"/>
      <c r="S9" s="766"/>
      <c r="T9" s="766"/>
      <c r="U9" s="766"/>
      <c r="V9" s="766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4" s="463" customFormat="1" ht="18.75">
      <c r="G10" s="464"/>
      <c r="H10" s="464"/>
      <c r="L10" s="462"/>
      <c r="M10" s="656" t="s">
        <v>576</v>
      </c>
      <c r="N10" s="657"/>
      <c r="O10" s="766" t="str">
        <f>IF(IstPub_ch="",IF(IstPub="","",IstPub),IstPub_ch)</f>
        <v>http:/pravo.adm44.ru/index.aspx</v>
      </c>
      <c r="P10" s="766"/>
      <c r="Q10" s="766"/>
      <c r="R10" s="766"/>
      <c r="S10" s="766"/>
      <c r="T10" s="766"/>
      <c r="U10" s="766"/>
      <c r="V10" s="766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4" s="255" customFormat="1" ht="15.75" hidden="1" customHeight="1">
      <c r="G11" s="254"/>
      <c r="H11" s="254"/>
      <c r="L11" s="735"/>
      <c r="M11" s="735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</row>
    <row r="12" spans="7:34" s="255" customFormat="1">
      <c r="G12" s="254"/>
      <c r="H12" s="254"/>
      <c r="L12" s="211"/>
      <c r="M12" s="211"/>
      <c r="N12" s="211"/>
      <c r="O12" s="778"/>
      <c r="P12" s="778"/>
      <c r="Q12" s="778"/>
      <c r="R12" s="778"/>
      <c r="S12" s="778"/>
      <c r="T12" s="778"/>
      <c r="U12" s="778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4" ht="15" customHeight="1">
      <c r="J13" s="86"/>
      <c r="K13" s="86"/>
      <c r="L13" s="727" t="s">
        <v>510</v>
      </c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 t="s">
        <v>511</v>
      </c>
    </row>
    <row r="14" spans="7:34" ht="15" customHeight="1">
      <c r="J14" s="86"/>
      <c r="K14" s="86"/>
      <c r="L14" s="727" t="s">
        <v>95</v>
      </c>
      <c r="M14" s="727" t="s">
        <v>425</v>
      </c>
      <c r="N14" s="727"/>
      <c r="O14" s="772" t="s">
        <v>534</v>
      </c>
      <c r="P14" s="772"/>
      <c r="Q14" s="772"/>
      <c r="R14" s="772"/>
      <c r="S14" s="772"/>
      <c r="T14" s="772"/>
      <c r="U14" s="727" t="s">
        <v>344</v>
      </c>
      <c r="V14" s="770" t="s">
        <v>278</v>
      </c>
      <c r="W14" s="727"/>
    </row>
    <row r="15" spans="7:34" ht="14.25" customHeight="1">
      <c r="J15" s="86"/>
      <c r="K15" s="86"/>
      <c r="L15" s="727"/>
      <c r="M15" s="727"/>
      <c r="N15" s="727"/>
      <c r="O15" s="251" t="s">
        <v>535</v>
      </c>
      <c r="P15" s="782" t="s">
        <v>274</v>
      </c>
      <c r="Q15" s="782"/>
      <c r="R15" s="736" t="s">
        <v>536</v>
      </c>
      <c r="S15" s="736"/>
      <c r="T15" s="736"/>
      <c r="U15" s="727"/>
      <c r="V15" s="770"/>
      <c r="W15" s="727"/>
    </row>
    <row r="16" spans="7:34" ht="33.75" customHeight="1">
      <c r="J16" s="86"/>
      <c r="K16" s="86"/>
      <c r="L16" s="727"/>
      <c r="M16" s="727"/>
      <c r="N16" s="727"/>
      <c r="O16" s="435" t="s">
        <v>537</v>
      </c>
      <c r="P16" s="436" t="s">
        <v>538</v>
      </c>
      <c r="Q16" s="436" t="s">
        <v>405</v>
      </c>
      <c r="R16" s="437" t="s">
        <v>277</v>
      </c>
      <c r="S16" s="780" t="s">
        <v>276</v>
      </c>
      <c r="T16" s="780"/>
      <c r="U16" s="727"/>
      <c r="V16" s="770"/>
      <c r="W16" s="727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81">
        <f ca="1">OFFSET(S17,0,-1)+1</f>
        <v>7</v>
      </c>
      <c r="T17" s="781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9">
        <v>1</v>
      </c>
      <c r="B18" s="340"/>
      <c r="C18" s="340"/>
      <c r="D18" s="340"/>
      <c r="E18" s="341"/>
      <c r="F18" s="410"/>
      <c r="G18" s="410"/>
      <c r="H18" s="410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9"/>
      <c r="B19" s="779">
        <v>1</v>
      </c>
      <c r="C19" s="340"/>
      <c r="D19" s="340"/>
      <c r="E19" s="410"/>
      <c r="F19" s="410"/>
      <c r="G19" s="410"/>
      <c r="H19" s="410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7"/>
      <c r="P19" s="777"/>
      <c r="Q19" s="777"/>
      <c r="R19" s="777"/>
      <c r="S19" s="777"/>
      <c r="T19" s="777"/>
      <c r="U19" s="777"/>
      <c r="V19" s="777"/>
      <c r="W19" s="286" t="s">
        <v>544</v>
      </c>
    </row>
    <row r="20" spans="1:35" ht="45">
      <c r="A20" s="779"/>
      <c r="B20" s="779"/>
      <c r="C20" s="779">
        <v>1</v>
      </c>
      <c r="D20" s="340"/>
      <c r="E20" s="410"/>
      <c r="F20" s="410"/>
      <c r="G20" s="410"/>
      <c r="H20" s="410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7"/>
      <c r="P20" s="777"/>
      <c r="Q20" s="777"/>
      <c r="R20" s="777"/>
      <c r="S20" s="777"/>
      <c r="T20" s="777"/>
      <c r="U20" s="777"/>
      <c r="V20" s="777"/>
      <c r="W20" s="286" t="s">
        <v>683</v>
      </c>
      <c r="AA20" s="317"/>
    </row>
    <row r="21" spans="1:35" ht="33.75">
      <c r="A21" s="779"/>
      <c r="B21" s="779"/>
      <c r="C21" s="779"/>
      <c r="D21" s="779">
        <v>1</v>
      </c>
      <c r="E21" s="410"/>
      <c r="F21" s="410"/>
      <c r="G21" s="410"/>
      <c r="H21" s="410"/>
      <c r="I21" s="778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74"/>
      <c r="P21" s="774"/>
      <c r="Q21" s="774"/>
      <c r="R21" s="774"/>
      <c r="S21" s="774"/>
      <c r="T21" s="774"/>
      <c r="U21" s="774"/>
      <c r="V21" s="774"/>
      <c r="W21" s="286" t="s">
        <v>684</v>
      </c>
      <c r="AA21" s="317"/>
    </row>
    <row r="22" spans="1:35" ht="33.75">
      <c r="A22" s="779"/>
      <c r="B22" s="779"/>
      <c r="C22" s="779"/>
      <c r="D22" s="779"/>
      <c r="E22" s="779">
        <v>1</v>
      </c>
      <c r="F22" s="410"/>
      <c r="G22" s="410"/>
      <c r="H22" s="410"/>
      <c r="I22" s="778"/>
      <c r="J22" s="778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73"/>
      <c r="P22" s="773"/>
      <c r="Q22" s="773"/>
      <c r="R22" s="773"/>
      <c r="S22" s="773"/>
      <c r="T22" s="773"/>
      <c r="U22" s="773"/>
      <c r="V22" s="77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9"/>
      <c r="B23" s="779"/>
      <c r="C23" s="779"/>
      <c r="D23" s="779"/>
      <c r="E23" s="779"/>
      <c r="F23" s="340">
        <v>1</v>
      </c>
      <c r="G23" s="340"/>
      <c r="H23" s="340"/>
      <c r="I23" s="778"/>
      <c r="J23" s="778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83"/>
      <c r="O23" s="192"/>
      <c r="P23" s="192"/>
      <c r="Q23" s="192"/>
      <c r="R23" s="771"/>
      <c r="S23" s="775" t="s">
        <v>87</v>
      </c>
      <c r="T23" s="771"/>
      <c r="U23" s="775" t="s">
        <v>88</v>
      </c>
      <c r="V23" s="282"/>
      <c r="W23" s="767" t="s">
        <v>546</v>
      </c>
      <c r="X23" s="298" t="str">
        <f>strCheckDate(O24:V24)</f>
        <v/>
      </c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9"/>
      <c r="B24" s="779"/>
      <c r="C24" s="779"/>
      <c r="D24" s="779"/>
      <c r="E24" s="779"/>
      <c r="F24" s="340"/>
      <c r="G24" s="340"/>
      <c r="H24" s="340"/>
      <c r="I24" s="778"/>
      <c r="J24" s="778"/>
      <c r="K24" s="344"/>
      <c r="L24" s="171"/>
      <c r="M24" s="205"/>
      <c r="N24" s="783"/>
      <c r="O24" s="299"/>
      <c r="P24" s="296"/>
      <c r="Q24" s="297" t="str">
        <f>R23 &amp; "-" &amp; T23</f>
        <v>-</v>
      </c>
      <c r="R24" s="771"/>
      <c r="S24" s="775"/>
      <c r="T24" s="776"/>
      <c r="U24" s="775"/>
      <c r="V24" s="282"/>
      <c r="W24" s="768"/>
      <c r="AA24" s="317"/>
    </row>
    <row r="25" spans="1:35" customFormat="1" ht="15" customHeight="1">
      <c r="A25" s="779"/>
      <c r="B25" s="779"/>
      <c r="C25" s="779"/>
      <c r="D25" s="779"/>
      <c r="E25" s="779"/>
      <c r="F25" s="340"/>
      <c r="G25" s="340"/>
      <c r="H25" s="340"/>
      <c r="I25" s="778"/>
      <c r="J25" s="778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86"/>
      <c r="W25" s="769"/>
      <c r="X25" s="307"/>
      <c r="Y25" s="307"/>
      <c r="Z25" s="307"/>
      <c r="AA25" s="317"/>
      <c r="AB25" s="307"/>
      <c r="AC25" s="298"/>
      <c r="AD25" s="298"/>
      <c r="AE25" s="298"/>
      <c r="AF25" s="298"/>
      <c r="AG25" s="298"/>
      <c r="AH25" s="298"/>
      <c r="AI25" s="35"/>
    </row>
    <row r="26" spans="1:35" customFormat="1" ht="15" customHeight="1">
      <c r="A26" s="779"/>
      <c r="B26" s="779"/>
      <c r="C26" s="779"/>
      <c r="D26" s="779"/>
      <c r="E26" s="340"/>
      <c r="F26" s="410"/>
      <c r="G26" s="410"/>
      <c r="H26" s="410"/>
      <c r="I26" s="778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</row>
    <row r="27" spans="1:35" customFormat="1" ht="15" customHeight="1">
      <c r="A27" s="779"/>
      <c r="B27" s="779"/>
      <c r="C27" s="779"/>
      <c r="D27" s="340"/>
      <c r="E27" s="345"/>
      <c r="F27" s="410"/>
      <c r="G27" s="410"/>
      <c r="H27" s="410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1:35" customFormat="1" ht="15" customHeight="1">
      <c r="A28" s="779"/>
      <c r="B28" s="779"/>
      <c r="C28" s="340"/>
      <c r="D28" s="340"/>
      <c r="E28" s="345"/>
      <c r="F28" s="410"/>
      <c r="G28" s="410"/>
      <c r="H28" s="410"/>
      <c r="I28" s="201"/>
      <c r="J28" s="85"/>
      <c r="K28" s="180"/>
      <c r="L28" s="112"/>
      <c r="M28" s="162" t="s">
        <v>403</v>
      </c>
      <c r="N28" s="198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</row>
    <row r="29" spans="1:35" customFormat="1" ht="15" customHeight="1">
      <c r="A29" s="779"/>
      <c r="B29" s="340"/>
      <c r="C29" s="345"/>
      <c r="D29" s="345"/>
      <c r="E29" s="345"/>
      <c r="F29" s="410"/>
      <c r="G29" s="410"/>
      <c r="H29" s="410"/>
      <c r="I29" s="201"/>
      <c r="J29" s="85"/>
      <c r="K29" s="180"/>
      <c r="L29" s="112"/>
      <c r="M29" s="177" t="s">
        <v>21</v>
      </c>
      <c r="N29" s="198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</row>
    <row r="30" spans="1:35" customFormat="1" ht="15" customHeight="1">
      <c r="A30" s="340"/>
      <c r="B30" s="346"/>
      <c r="C30" s="346"/>
      <c r="D30" s="346"/>
      <c r="E30" s="347"/>
      <c r="F30" s="346"/>
      <c r="G30" s="410"/>
      <c r="H30" s="410"/>
      <c r="I30" s="200"/>
      <c r="J30" s="85"/>
      <c r="K30" s="344"/>
      <c r="L30" s="112"/>
      <c r="M30" s="210" t="s">
        <v>312</v>
      </c>
      <c r="N30" s="198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1:35" ht="3" customHeight="1"/>
    <row r="32" spans="1:35" ht="48.95" customHeight="1">
      <c r="M32" s="760" t="s">
        <v>707</v>
      </c>
      <c r="N32" s="760"/>
      <c r="O32" s="760"/>
      <c r="P32" s="760"/>
      <c r="Q32" s="760"/>
      <c r="R32" s="760"/>
      <c r="S32" s="760"/>
      <c r="T32" s="760"/>
      <c r="U32" s="760"/>
      <c r="V32" s="760"/>
    </row>
  </sheetData>
  <sheetProtection password="FA9C" sheet="1" objects="1" scenarios="1" formatColumns="0" formatRows="0"/>
  <dataConsolidate leftLabels="1" link="1"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3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53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5"/>
      <c r="B13" s="765"/>
      <c r="C13" s="765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5"/>
      <c r="B14" s="765"/>
      <c r="C14" s="765"/>
      <c r="D14" s="479"/>
      <c r="F14" s="473"/>
      <c r="G14" s="163" t="s">
        <v>4</v>
      </c>
      <c r="H14" s="478"/>
      <c r="I14" s="784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5"/>
      <c r="B15" s="765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5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0" t="s">
        <v>680</v>
      </c>
      <c r="H19" s="760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3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98"/>
    <col min="26" max="26" width="11.140625" style="298" customWidth="1"/>
    <col min="27" max="34" width="10.5703125" style="298"/>
    <col min="35" max="16384" width="10.5703125" style="35"/>
  </cols>
  <sheetData>
    <row r="1" spans="7:34" hidden="1">
      <c r="Q1" s="295"/>
      <c r="R1" s="295"/>
    </row>
    <row r="2" spans="7:34" hidden="1">
      <c r="U2" s="295"/>
    </row>
    <row r="3" spans="7:34" hidden="1"/>
    <row r="4" spans="7:34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1" t="s">
        <v>682</v>
      </c>
      <c r="M5" s="762"/>
      <c r="N5" s="762"/>
      <c r="O5" s="762"/>
      <c r="P5" s="762"/>
      <c r="Q5" s="762"/>
      <c r="R5" s="762"/>
      <c r="S5" s="762"/>
      <c r="T5" s="762"/>
      <c r="U5" s="763"/>
    </row>
    <row r="6" spans="7:34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</row>
    <row r="7" spans="7:34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66" t="str">
        <f>IF(NameOrPr_ch="",IF(NameOrPr="","",NameOrPr),NameOrPr_ch)</f>
        <v>Департамент государственного регулирования цен и тарифов Костромской области</v>
      </c>
      <c r="P7" s="766"/>
      <c r="Q7" s="766"/>
      <c r="R7" s="766"/>
      <c r="S7" s="766"/>
      <c r="T7" s="766"/>
      <c r="U7" s="766"/>
      <c r="V7" s="766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4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66" t="str">
        <f>IF(datePr_ch="",IF(datePr="","",datePr),datePr_ch)</f>
        <v>17.11.2022</v>
      </c>
      <c r="P8" s="766"/>
      <c r="Q8" s="766"/>
      <c r="R8" s="766"/>
      <c r="S8" s="766"/>
      <c r="T8" s="766"/>
      <c r="U8" s="766"/>
      <c r="V8" s="766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4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66" t="str">
        <f>IF(numberPr_ch="",IF(numberPr="","",numberPr),numberPr_ch)</f>
        <v>22/253</v>
      </c>
      <c r="P9" s="766"/>
      <c r="Q9" s="766"/>
      <c r="R9" s="766"/>
      <c r="S9" s="766"/>
      <c r="T9" s="766"/>
      <c r="U9" s="766"/>
      <c r="V9" s="766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4" s="463" customFormat="1" ht="18.75">
      <c r="G10" s="464"/>
      <c r="H10" s="464"/>
      <c r="L10" s="462"/>
      <c r="M10" s="656" t="s">
        <v>576</v>
      </c>
      <c r="N10" s="657"/>
      <c r="O10" s="766" t="str">
        <f>IF(IstPub_ch="",IF(IstPub="","",IstPub),IstPub_ch)</f>
        <v>http:/pravo.adm44.ru/index.aspx</v>
      </c>
      <c r="P10" s="766"/>
      <c r="Q10" s="766"/>
      <c r="R10" s="766"/>
      <c r="S10" s="766"/>
      <c r="T10" s="766"/>
      <c r="U10" s="766"/>
      <c r="V10" s="766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4" s="255" customFormat="1" ht="15.75" hidden="1" customHeight="1">
      <c r="G11" s="254"/>
      <c r="H11" s="254"/>
      <c r="L11" s="735"/>
      <c r="M11" s="735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</row>
    <row r="12" spans="7:34" s="255" customFormat="1">
      <c r="G12" s="254"/>
      <c r="H12" s="254"/>
      <c r="L12" s="211"/>
      <c r="M12" s="211"/>
      <c r="N12" s="211"/>
      <c r="O12" s="778"/>
      <c r="P12" s="778"/>
      <c r="Q12" s="778"/>
      <c r="R12" s="778"/>
      <c r="S12" s="778"/>
      <c r="T12" s="778"/>
      <c r="U12" s="778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4" ht="15" customHeight="1">
      <c r="J13" s="86"/>
      <c r="K13" s="86"/>
      <c r="L13" s="727" t="s">
        <v>510</v>
      </c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 t="s">
        <v>511</v>
      </c>
    </row>
    <row r="14" spans="7:34" ht="15" customHeight="1">
      <c r="J14" s="86"/>
      <c r="K14" s="86"/>
      <c r="L14" s="727" t="s">
        <v>95</v>
      </c>
      <c r="M14" s="727" t="s">
        <v>425</v>
      </c>
      <c r="N14" s="727"/>
      <c r="O14" s="772" t="s">
        <v>534</v>
      </c>
      <c r="P14" s="772"/>
      <c r="Q14" s="772"/>
      <c r="R14" s="772"/>
      <c r="S14" s="772"/>
      <c r="T14" s="772"/>
      <c r="U14" s="727" t="s">
        <v>344</v>
      </c>
      <c r="V14" s="770" t="s">
        <v>278</v>
      </c>
      <c r="W14" s="727"/>
    </row>
    <row r="15" spans="7:34" ht="14.25" customHeight="1">
      <c r="J15" s="86"/>
      <c r="K15" s="86"/>
      <c r="L15" s="727"/>
      <c r="M15" s="727"/>
      <c r="N15" s="727"/>
      <c r="O15" s="251" t="s">
        <v>535</v>
      </c>
      <c r="P15" s="782" t="s">
        <v>274</v>
      </c>
      <c r="Q15" s="782"/>
      <c r="R15" s="736" t="s">
        <v>536</v>
      </c>
      <c r="S15" s="736"/>
      <c r="T15" s="736"/>
      <c r="U15" s="727"/>
      <c r="V15" s="770"/>
      <c r="W15" s="727"/>
    </row>
    <row r="16" spans="7:34" ht="33.75" customHeight="1">
      <c r="J16" s="86"/>
      <c r="K16" s="86"/>
      <c r="L16" s="727"/>
      <c r="M16" s="727"/>
      <c r="N16" s="727"/>
      <c r="O16" s="435" t="s">
        <v>537</v>
      </c>
      <c r="P16" s="436" t="s">
        <v>538</v>
      </c>
      <c r="Q16" s="436" t="s">
        <v>405</v>
      </c>
      <c r="R16" s="437" t="s">
        <v>277</v>
      </c>
      <c r="S16" s="780" t="s">
        <v>276</v>
      </c>
      <c r="T16" s="780"/>
      <c r="U16" s="727"/>
      <c r="V16" s="770"/>
      <c r="W16" s="727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81">
        <f ca="1">OFFSET(S17,0,-1)+1</f>
        <v>7</v>
      </c>
      <c r="T17" s="781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9">
        <v>1</v>
      </c>
      <c r="B18" s="340"/>
      <c r="C18" s="340"/>
      <c r="D18" s="340"/>
      <c r="E18" s="341"/>
      <c r="F18" s="410"/>
      <c r="G18" s="410"/>
      <c r="H18" s="410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9"/>
      <c r="B19" s="779">
        <v>1</v>
      </c>
      <c r="C19" s="340"/>
      <c r="D19" s="340"/>
      <c r="E19" s="410"/>
      <c r="F19" s="410"/>
      <c r="G19" s="410"/>
      <c r="H19" s="410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7"/>
      <c r="P19" s="777"/>
      <c r="Q19" s="777"/>
      <c r="R19" s="777"/>
      <c r="S19" s="777"/>
      <c r="T19" s="777"/>
      <c r="U19" s="777"/>
      <c r="V19" s="777"/>
      <c r="W19" s="286" t="s">
        <v>544</v>
      </c>
    </row>
    <row r="20" spans="1:35" ht="45">
      <c r="A20" s="779"/>
      <c r="B20" s="779"/>
      <c r="C20" s="779">
        <v>1</v>
      </c>
      <c r="D20" s="340"/>
      <c r="E20" s="410"/>
      <c r="F20" s="410"/>
      <c r="G20" s="410"/>
      <c r="H20" s="410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7"/>
      <c r="P20" s="777"/>
      <c r="Q20" s="777"/>
      <c r="R20" s="777"/>
      <c r="S20" s="777"/>
      <c r="T20" s="777"/>
      <c r="U20" s="777"/>
      <c r="V20" s="777"/>
      <c r="W20" s="286" t="s">
        <v>683</v>
      </c>
      <c r="AA20" s="317"/>
    </row>
    <row r="21" spans="1:35" ht="33.75">
      <c r="A21" s="779"/>
      <c r="B21" s="779"/>
      <c r="C21" s="779"/>
      <c r="D21" s="779">
        <v>1</v>
      </c>
      <c r="E21" s="410"/>
      <c r="F21" s="410"/>
      <c r="G21" s="410"/>
      <c r="H21" s="410"/>
      <c r="I21" s="778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74"/>
      <c r="P21" s="774"/>
      <c r="Q21" s="774"/>
      <c r="R21" s="774"/>
      <c r="S21" s="774"/>
      <c r="T21" s="774"/>
      <c r="U21" s="774"/>
      <c r="V21" s="774"/>
      <c r="W21" s="286" t="s">
        <v>684</v>
      </c>
      <c r="AA21" s="317"/>
    </row>
    <row r="22" spans="1:35" ht="33.75">
      <c r="A22" s="779"/>
      <c r="B22" s="779"/>
      <c r="C22" s="779"/>
      <c r="D22" s="779"/>
      <c r="E22" s="779">
        <v>1</v>
      </c>
      <c r="F22" s="410"/>
      <c r="G22" s="410"/>
      <c r="H22" s="410"/>
      <c r="I22" s="778"/>
      <c r="J22" s="778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73"/>
      <c r="P22" s="773"/>
      <c r="Q22" s="773"/>
      <c r="R22" s="773"/>
      <c r="S22" s="773"/>
      <c r="T22" s="773"/>
      <c r="U22" s="773"/>
      <c r="V22" s="77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9"/>
      <c r="B23" s="779"/>
      <c r="C23" s="779"/>
      <c r="D23" s="779"/>
      <c r="E23" s="779"/>
      <c r="F23" s="340">
        <v>1</v>
      </c>
      <c r="G23" s="340"/>
      <c r="H23" s="340"/>
      <c r="I23" s="778"/>
      <c r="J23" s="778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83"/>
      <c r="O23" s="192"/>
      <c r="P23" s="192"/>
      <c r="Q23" s="192"/>
      <c r="R23" s="771"/>
      <c r="S23" s="775" t="s">
        <v>87</v>
      </c>
      <c r="T23" s="771"/>
      <c r="U23" s="775" t="s">
        <v>88</v>
      </c>
      <c r="V23" s="282"/>
      <c r="W23" s="767" t="s">
        <v>546</v>
      </c>
      <c r="X23" s="298" t="str">
        <f>strCheckDate(O24:V24)</f>
        <v/>
      </c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9"/>
      <c r="B24" s="779"/>
      <c r="C24" s="779"/>
      <c r="D24" s="779"/>
      <c r="E24" s="779"/>
      <c r="F24" s="340"/>
      <c r="G24" s="340"/>
      <c r="H24" s="340"/>
      <c r="I24" s="778"/>
      <c r="J24" s="778"/>
      <c r="K24" s="344"/>
      <c r="L24" s="171"/>
      <c r="M24" s="205"/>
      <c r="N24" s="783"/>
      <c r="O24" s="299"/>
      <c r="P24" s="296"/>
      <c r="Q24" s="297" t="str">
        <f>R23 &amp; "-" &amp; T23</f>
        <v>-</v>
      </c>
      <c r="R24" s="771"/>
      <c r="S24" s="775"/>
      <c r="T24" s="776"/>
      <c r="U24" s="775"/>
      <c r="V24" s="282"/>
      <c r="W24" s="768"/>
      <c r="AA24" s="317"/>
    </row>
    <row r="25" spans="1:35" customFormat="1" ht="15" customHeight="1">
      <c r="A25" s="779"/>
      <c r="B25" s="779"/>
      <c r="C25" s="779"/>
      <c r="D25" s="779"/>
      <c r="E25" s="779"/>
      <c r="F25" s="340"/>
      <c r="G25" s="340"/>
      <c r="H25" s="340"/>
      <c r="I25" s="778"/>
      <c r="J25" s="778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86"/>
      <c r="W25" s="769"/>
      <c r="X25" s="307"/>
      <c r="Y25" s="307"/>
      <c r="Z25" s="307"/>
      <c r="AA25" s="317"/>
      <c r="AB25" s="307"/>
      <c r="AC25" s="298"/>
      <c r="AD25" s="298"/>
      <c r="AE25" s="298"/>
      <c r="AF25" s="298"/>
      <c r="AG25" s="298"/>
      <c r="AH25" s="298"/>
      <c r="AI25" s="35"/>
    </row>
    <row r="26" spans="1:35" customFormat="1">
      <c r="A26" s="779"/>
      <c r="B26" s="779"/>
      <c r="C26" s="779"/>
      <c r="D26" s="779"/>
      <c r="E26" s="340"/>
      <c r="F26" s="410"/>
      <c r="G26" s="410"/>
      <c r="H26" s="410"/>
      <c r="I26" s="778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</row>
    <row r="27" spans="1:35" customFormat="1">
      <c r="A27" s="779"/>
      <c r="B27" s="779"/>
      <c r="C27" s="779"/>
      <c r="D27" s="340"/>
      <c r="E27" s="345"/>
      <c r="F27" s="410"/>
      <c r="G27" s="410"/>
      <c r="H27" s="410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1:35" customFormat="1">
      <c r="A28" s="779"/>
      <c r="B28" s="779"/>
      <c r="C28" s="340"/>
      <c r="D28" s="340"/>
      <c r="E28" s="345"/>
      <c r="F28" s="410"/>
      <c r="G28" s="410"/>
      <c r="H28" s="410"/>
      <c r="I28" s="201"/>
      <c r="J28" s="85"/>
      <c r="K28" s="180"/>
      <c r="L28" s="112"/>
      <c r="M28" s="162" t="s">
        <v>403</v>
      </c>
      <c r="N28" s="198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</row>
    <row r="29" spans="1:35" customFormat="1">
      <c r="A29" s="779"/>
      <c r="B29" s="340"/>
      <c r="C29" s="345"/>
      <c r="D29" s="345"/>
      <c r="E29" s="345"/>
      <c r="F29" s="410"/>
      <c r="G29" s="410"/>
      <c r="H29" s="410"/>
      <c r="I29" s="201"/>
      <c r="J29" s="85"/>
      <c r="K29" s="180"/>
      <c r="L29" s="112"/>
      <c r="M29" s="177" t="s">
        <v>21</v>
      </c>
      <c r="N29" s="198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</row>
    <row r="30" spans="1:35" customFormat="1">
      <c r="A30" s="340"/>
      <c r="B30" s="346"/>
      <c r="C30" s="346"/>
      <c r="D30" s="346"/>
      <c r="E30" s="347"/>
      <c r="F30" s="346"/>
      <c r="G30" s="410"/>
      <c r="H30" s="410"/>
      <c r="I30" s="200"/>
      <c r="J30" s="85"/>
      <c r="K30" s="344"/>
      <c r="L30" s="112"/>
      <c r="M30" s="210" t="s">
        <v>312</v>
      </c>
      <c r="N30" s="198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1:35" ht="3" customHeight="1"/>
    <row r="32" spans="1:35" ht="48.95" customHeight="1">
      <c r="M32" s="760" t="s">
        <v>707</v>
      </c>
      <c r="N32" s="760"/>
      <c r="O32" s="760"/>
      <c r="P32" s="760"/>
      <c r="Q32" s="760"/>
      <c r="R32" s="760"/>
      <c r="S32" s="760"/>
      <c r="T32" s="760"/>
      <c r="U32" s="760"/>
      <c r="V32" s="760"/>
    </row>
  </sheetData>
  <sheetProtection password="FA9C" sheet="1" objects="1" scenarios="1" formatColumns="0" formatRows="0"/>
  <dataConsolidate leftLabels="1" link="1"/>
  <mergeCells count="38"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S17:T17"/>
    <mergeCell ref="S16:T16"/>
    <mergeCell ref="L11:M11"/>
    <mergeCell ref="O7:V7"/>
    <mergeCell ref="O8:V8"/>
    <mergeCell ref="O9:V9"/>
    <mergeCell ref="O10:V10"/>
    <mergeCell ref="O12:U12"/>
    <mergeCell ref="W23:W25"/>
    <mergeCell ref="U23:U24"/>
    <mergeCell ref="T23:T24"/>
    <mergeCell ref="S23:S24"/>
    <mergeCell ref="R23:R24"/>
  </mergeCells>
  <phoneticPr fontId="9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4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54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5"/>
      <c r="B13" s="765"/>
      <c r="C13" s="765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5"/>
      <c r="B14" s="765"/>
      <c r="C14" s="765"/>
      <c r="D14" s="479"/>
      <c r="F14" s="473"/>
      <c r="G14" s="163" t="s">
        <v>4</v>
      </c>
      <c r="H14" s="478"/>
      <c r="I14" s="784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5"/>
      <c r="B15" s="765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5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0" t="s">
        <v>680</v>
      </c>
      <c r="H19" s="760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4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35" width="10.5703125" style="298"/>
    <col min="36" max="16384" width="10.5703125" style="35"/>
  </cols>
  <sheetData>
    <row r="1" spans="7:35" ht="14.25" hidden="1" customHeight="1">
      <c r="Q1" s="295"/>
      <c r="R1" s="295"/>
    </row>
    <row r="2" spans="7:35" ht="14.25" hidden="1" customHeight="1">
      <c r="U2" s="295"/>
    </row>
    <row r="3" spans="7:35" ht="14.25" hidden="1" customHeight="1"/>
    <row r="4" spans="7:35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5" ht="24.95" customHeight="1">
      <c r="J5" s="86"/>
      <c r="K5" s="86"/>
      <c r="L5" s="761" t="s">
        <v>682</v>
      </c>
      <c r="M5" s="762"/>
      <c r="N5" s="762"/>
      <c r="O5" s="762"/>
      <c r="P5" s="762"/>
      <c r="Q5" s="762"/>
      <c r="R5" s="762"/>
      <c r="S5" s="762"/>
      <c r="T5" s="762"/>
      <c r="U5" s="763"/>
      <c r="AI5" s="35"/>
    </row>
    <row r="6" spans="7:35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  <c r="AI6" s="35"/>
    </row>
    <row r="7" spans="7:35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66" t="str">
        <f>IF(NameOrPr_ch="",IF(NameOrPr="","",NameOrPr),NameOrPr_ch)</f>
        <v>Департамент государственного регулирования цен и тарифов Костромской области</v>
      </c>
      <c r="P7" s="766"/>
      <c r="Q7" s="766"/>
      <c r="R7" s="766"/>
      <c r="S7" s="766"/>
      <c r="T7" s="766"/>
      <c r="U7" s="766"/>
      <c r="V7" s="766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5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66" t="str">
        <f>IF(datePr_ch="",IF(datePr="","",datePr),datePr_ch)</f>
        <v>17.11.2022</v>
      </c>
      <c r="P8" s="766"/>
      <c r="Q8" s="766"/>
      <c r="R8" s="766"/>
      <c r="S8" s="766"/>
      <c r="T8" s="766"/>
      <c r="U8" s="766"/>
      <c r="V8" s="766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5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66" t="str">
        <f>IF(numberPr_ch="",IF(numberPr="","",numberPr),numberPr_ch)</f>
        <v>22/253</v>
      </c>
      <c r="P9" s="766"/>
      <c r="Q9" s="766"/>
      <c r="R9" s="766"/>
      <c r="S9" s="766"/>
      <c r="T9" s="766"/>
      <c r="U9" s="766"/>
      <c r="V9" s="766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5" s="463" customFormat="1" ht="18.75">
      <c r="G10" s="464"/>
      <c r="H10" s="464"/>
      <c r="L10" s="462"/>
      <c r="M10" s="656" t="s">
        <v>576</v>
      </c>
      <c r="N10" s="657"/>
      <c r="O10" s="766" t="str">
        <f>IF(IstPub_ch="",IF(IstPub="","",IstPub),IstPub_ch)</f>
        <v>http:/pravo.adm44.ru/index.aspx</v>
      </c>
      <c r="P10" s="766"/>
      <c r="Q10" s="766"/>
      <c r="R10" s="766"/>
      <c r="S10" s="766"/>
      <c r="T10" s="766"/>
      <c r="U10" s="766"/>
      <c r="V10" s="766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5" s="255" customFormat="1" ht="11.25" hidden="1" customHeight="1">
      <c r="G11" s="254"/>
      <c r="H11" s="254"/>
      <c r="L11" s="735"/>
      <c r="M11" s="735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</row>
    <row r="12" spans="7:35" s="255" customFormat="1">
      <c r="G12" s="254"/>
      <c r="H12" s="254"/>
      <c r="L12" s="211"/>
      <c r="M12" s="211"/>
      <c r="N12" s="211"/>
      <c r="O12" s="778"/>
      <c r="P12" s="778"/>
      <c r="Q12" s="778"/>
      <c r="R12" s="778"/>
      <c r="S12" s="778"/>
      <c r="T12" s="778"/>
      <c r="U12" s="778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5" ht="15" customHeight="1">
      <c r="J13" s="86"/>
      <c r="K13" s="86"/>
      <c r="L13" s="727" t="s">
        <v>510</v>
      </c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 t="s">
        <v>511</v>
      </c>
      <c r="AI13" s="35"/>
    </row>
    <row r="14" spans="7:35" ht="15" customHeight="1">
      <c r="J14" s="86"/>
      <c r="K14" s="86"/>
      <c r="L14" s="727" t="s">
        <v>95</v>
      </c>
      <c r="M14" s="727" t="s">
        <v>425</v>
      </c>
      <c r="N14" s="727"/>
      <c r="O14" s="772" t="s">
        <v>534</v>
      </c>
      <c r="P14" s="772"/>
      <c r="Q14" s="772"/>
      <c r="R14" s="772"/>
      <c r="S14" s="772"/>
      <c r="T14" s="772"/>
      <c r="U14" s="727" t="s">
        <v>344</v>
      </c>
      <c r="V14" s="770" t="s">
        <v>278</v>
      </c>
      <c r="W14" s="727"/>
      <c r="AI14" s="35"/>
    </row>
    <row r="15" spans="7:35" ht="14.25" customHeight="1">
      <c r="J15" s="86"/>
      <c r="K15" s="86"/>
      <c r="L15" s="727"/>
      <c r="M15" s="727"/>
      <c r="N15" s="727"/>
      <c r="O15" s="251" t="s">
        <v>535</v>
      </c>
      <c r="P15" s="782" t="s">
        <v>274</v>
      </c>
      <c r="Q15" s="782"/>
      <c r="R15" s="736" t="s">
        <v>536</v>
      </c>
      <c r="S15" s="736"/>
      <c r="T15" s="736"/>
      <c r="U15" s="727"/>
      <c r="V15" s="770"/>
      <c r="W15" s="727"/>
      <c r="AI15" s="35"/>
    </row>
    <row r="16" spans="7:35" ht="33.75" customHeight="1">
      <c r="J16" s="86"/>
      <c r="K16" s="86"/>
      <c r="L16" s="727"/>
      <c r="M16" s="727"/>
      <c r="N16" s="727"/>
      <c r="O16" s="435" t="s">
        <v>537</v>
      </c>
      <c r="P16" s="436" t="s">
        <v>538</v>
      </c>
      <c r="Q16" s="436" t="s">
        <v>405</v>
      </c>
      <c r="R16" s="437" t="s">
        <v>277</v>
      </c>
      <c r="S16" s="780" t="s">
        <v>276</v>
      </c>
      <c r="T16" s="780"/>
      <c r="U16" s="727"/>
      <c r="V16" s="770"/>
      <c r="W16" s="727"/>
      <c r="AI16" s="35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5" t="s">
        <v>52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81">
        <f ca="1">OFFSET(S17,0,-1)+1</f>
        <v>7</v>
      </c>
      <c r="T17" s="781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9">
        <v>1</v>
      </c>
      <c r="B18" s="340"/>
      <c r="C18" s="340"/>
      <c r="D18" s="340"/>
      <c r="E18" s="341"/>
      <c r="F18" s="342"/>
      <c r="G18" s="342"/>
      <c r="H18" s="342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9"/>
      <c r="B19" s="779">
        <v>1</v>
      </c>
      <c r="C19" s="340"/>
      <c r="D19" s="340"/>
      <c r="E19" s="342"/>
      <c r="F19" s="342"/>
      <c r="G19" s="342"/>
      <c r="H19" s="342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7"/>
      <c r="P19" s="777"/>
      <c r="Q19" s="777"/>
      <c r="R19" s="777"/>
      <c r="S19" s="777"/>
      <c r="T19" s="777"/>
      <c r="U19" s="777"/>
      <c r="V19" s="777"/>
      <c r="W19" s="286" t="s">
        <v>544</v>
      </c>
    </row>
    <row r="20" spans="1:35" ht="45">
      <c r="A20" s="779"/>
      <c r="B20" s="779"/>
      <c r="C20" s="779">
        <v>1</v>
      </c>
      <c r="D20" s="340"/>
      <c r="E20" s="342"/>
      <c r="F20" s="342"/>
      <c r="G20" s="342"/>
      <c r="H20" s="342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7"/>
      <c r="P20" s="777"/>
      <c r="Q20" s="777"/>
      <c r="R20" s="777"/>
      <c r="S20" s="777"/>
      <c r="T20" s="777"/>
      <c r="U20" s="777"/>
      <c r="V20" s="777"/>
      <c r="W20" s="286" t="s">
        <v>683</v>
      </c>
    </row>
    <row r="21" spans="1:35" ht="33.75">
      <c r="A21" s="779"/>
      <c r="B21" s="779"/>
      <c r="C21" s="779"/>
      <c r="D21" s="779">
        <v>1</v>
      </c>
      <c r="E21" s="342"/>
      <c r="F21" s="342"/>
      <c r="G21" s="342"/>
      <c r="H21" s="342"/>
      <c r="I21" s="778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74"/>
      <c r="P21" s="774"/>
      <c r="Q21" s="774"/>
      <c r="R21" s="774"/>
      <c r="S21" s="774"/>
      <c r="T21" s="774"/>
      <c r="U21" s="774"/>
      <c r="V21" s="774"/>
      <c r="W21" s="286" t="s">
        <v>684</v>
      </c>
    </row>
    <row r="22" spans="1:35" ht="33.75">
      <c r="A22" s="779"/>
      <c r="B22" s="779"/>
      <c r="C22" s="779"/>
      <c r="D22" s="779"/>
      <c r="E22" s="779">
        <v>1</v>
      </c>
      <c r="F22" s="342"/>
      <c r="G22" s="342"/>
      <c r="H22" s="342"/>
      <c r="I22" s="778"/>
      <c r="J22" s="778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73"/>
      <c r="P22" s="773"/>
      <c r="Q22" s="773"/>
      <c r="R22" s="773"/>
      <c r="S22" s="773"/>
      <c r="T22" s="773"/>
      <c r="U22" s="773"/>
      <c r="V22" s="77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9"/>
      <c r="B23" s="779"/>
      <c r="C23" s="779"/>
      <c r="D23" s="779"/>
      <c r="E23" s="779"/>
      <c r="F23" s="340">
        <v>1</v>
      </c>
      <c r="G23" s="340"/>
      <c r="H23" s="340"/>
      <c r="I23" s="778"/>
      <c r="J23" s="778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299"/>
      <c r="O23" s="192"/>
      <c r="P23" s="192"/>
      <c r="Q23" s="192"/>
      <c r="R23" s="771"/>
      <c r="S23" s="775" t="s">
        <v>87</v>
      </c>
      <c r="T23" s="771"/>
      <c r="U23" s="775" t="s">
        <v>88</v>
      </c>
      <c r="V23" s="282"/>
      <c r="W23" s="767" t="s">
        <v>546</v>
      </c>
      <c r="X23" s="298" t="str">
        <f>strCheckDate(O24:V24)</f>
        <v/>
      </c>
      <c r="Y23" s="317"/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9"/>
      <c r="B24" s="779"/>
      <c r="C24" s="779"/>
      <c r="D24" s="779"/>
      <c r="E24" s="779"/>
      <c r="F24" s="340"/>
      <c r="G24" s="340"/>
      <c r="H24" s="340"/>
      <c r="I24" s="778"/>
      <c r="J24" s="778"/>
      <c r="K24" s="344"/>
      <c r="L24" s="171"/>
      <c r="M24" s="205"/>
      <c r="N24" s="299"/>
      <c r="O24" s="299"/>
      <c r="P24" s="296"/>
      <c r="Q24" s="297" t="str">
        <f>R23 &amp; "-" &amp; T23</f>
        <v>-</v>
      </c>
      <c r="R24" s="771"/>
      <c r="S24" s="775"/>
      <c r="T24" s="776"/>
      <c r="U24" s="775"/>
      <c r="V24" s="282"/>
      <c r="W24" s="768"/>
      <c r="Y24" s="317"/>
      <c r="Z24" s="317"/>
      <c r="AA24" s="317"/>
      <c r="AB24" s="317"/>
      <c r="AC24" s="317"/>
    </row>
    <row r="25" spans="1:35" customFormat="1" ht="15" customHeight="1">
      <c r="A25" s="779"/>
      <c r="B25" s="779"/>
      <c r="C25" s="779"/>
      <c r="D25" s="779"/>
      <c r="E25" s="779"/>
      <c r="F25" s="340"/>
      <c r="G25" s="340"/>
      <c r="H25" s="340"/>
      <c r="I25" s="778"/>
      <c r="J25" s="778"/>
      <c r="K25" s="201"/>
      <c r="L25" s="112"/>
      <c r="M25" s="175" t="s">
        <v>427</v>
      </c>
      <c r="N25" s="164"/>
      <c r="O25" s="157"/>
      <c r="P25" s="157"/>
      <c r="Q25" s="157"/>
      <c r="R25" s="262"/>
      <c r="S25" s="198"/>
      <c r="T25" s="198"/>
      <c r="U25" s="198"/>
      <c r="V25" s="186"/>
      <c r="W25" s="769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1:35" customFormat="1">
      <c r="A26" s="779"/>
      <c r="B26" s="779"/>
      <c r="C26" s="779"/>
      <c r="D26" s="779"/>
      <c r="E26" s="340"/>
      <c r="F26" s="342"/>
      <c r="G26" s="342"/>
      <c r="H26" s="342"/>
      <c r="I26" s="778"/>
      <c r="J26" s="85"/>
      <c r="K26" s="201"/>
      <c r="L26" s="112"/>
      <c r="M26" s="164" t="s">
        <v>13</v>
      </c>
      <c r="N26" s="163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</row>
    <row r="27" spans="1:35" customFormat="1">
      <c r="A27" s="779"/>
      <c r="B27" s="779"/>
      <c r="C27" s="779"/>
      <c r="D27" s="340"/>
      <c r="E27" s="345"/>
      <c r="F27" s="342"/>
      <c r="G27" s="342"/>
      <c r="H27" s="342"/>
      <c r="I27" s="201"/>
      <c r="J27" s="85"/>
      <c r="K27" s="180"/>
      <c r="L27" s="112"/>
      <c r="M27" s="163" t="s">
        <v>428</v>
      </c>
      <c r="N27" s="162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</row>
    <row r="28" spans="1:35" customFormat="1">
      <c r="A28" s="779"/>
      <c r="B28" s="779"/>
      <c r="C28" s="340"/>
      <c r="D28" s="340"/>
      <c r="E28" s="345"/>
      <c r="F28" s="342"/>
      <c r="G28" s="342"/>
      <c r="H28" s="342"/>
      <c r="I28" s="201"/>
      <c r="J28" s="85"/>
      <c r="K28" s="180"/>
      <c r="L28" s="112"/>
      <c r="M28" s="162" t="s">
        <v>403</v>
      </c>
      <c r="N28" s="162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1:35" customFormat="1">
      <c r="A29" s="779"/>
      <c r="B29" s="340"/>
      <c r="C29" s="345"/>
      <c r="D29" s="345"/>
      <c r="E29" s="345"/>
      <c r="F29" s="342"/>
      <c r="G29" s="342"/>
      <c r="H29" s="342"/>
      <c r="I29" s="201"/>
      <c r="J29" s="85"/>
      <c r="K29" s="180"/>
      <c r="L29" s="112"/>
      <c r="M29" s="177" t="s">
        <v>21</v>
      </c>
      <c r="N29" s="162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</row>
    <row r="30" spans="1:35" customFormat="1">
      <c r="A30" s="340"/>
      <c r="B30" s="346"/>
      <c r="C30" s="346"/>
      <c r="D30" s="346"/>
      <c r="E30" s="347"/>
      <c r="F30" s="346"/>
      <c r="G30" s="342"/>
      <c r="H30" s="342"/>
      <c r="I30" s="200"/>
      <c r="J30" s="85"/>
      <c r="K30" s="344"/>
      <c r="L30" s="112"/>
      <c r="M30" s="210" t="s">
        <v>312</v>
      </c>
      <c r="N30" s="162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</row>
    <row r="31" spans="1:35" ht="3" customHeight="1">
      <c r="AI31" s="35"/>
    </row>
    <row r="32" spans="1:35" ht="48.95" customHeight="1">
      <c r="M32" s="760" t="s">
        <v>707</v>
      </c>
      <c r="N32" s="760"/>
      <c r="O32" s="760"/>
      <c r="P32" s="760"/>
      <c r="Q32" s="760"/>
      <c r="R32" s="760"/>
      <c r="S32" s="760"/>
      <c r="T32" s="760"/>
      <c r="U32" s="760"/>
      <c r="V32" s="760"/>
      <c r="AI32" s="35"/>
    </row>
  </sheetData>
  <sheetProtection password="FA9C" sheet="1" objects="1" scenarios="1" formatColumns="0" formatRows="0"/>
  <dataConsolidate leftLabels="1" link="1"/>
  <mergeCells count="37">
    <mergeCell ref="M32:V32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  <mergeCell ref="W13:W16"/>
    <mergeCell ref="O19:V19"/>
    <mergeCell ref="E22:E25"/>
    <mergeCell ref="O18:V18"/>
    <mergeCell ref="W23:W25"/>
    <mergeCell ref="R23:R24"/>
    <mergeCell ref="S23:S24"/>
    <mergeCell ref="O8:V8"/>
    <mergeCell ref="O9:V9"/>
    <mergeCell ref="O10:V10"/>
    <mergeCell ref="J22:J25"/>
    <mergeCell ref="A18:A29"/>
    <mergeCell ref="B19:B28"/>
    <mergeCell ref="C20:C27"/>
    <mergeCell ref="D21:D26"/>
    <mergeCell ref="I21:I26"/>
    <mergeCell ref="O12:U12"/>
    <mergeCell ref="V14:V16"/>
    <mergeCell ref="O14:T14"/>
    <mergeCell ref="R15:T15"/>
    <mergeCell ref="O20:V20"/>
  </mergeCells>
  <phoneticPr fontId="9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211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5"/>
      <c r="B13" s="765"/>
      <c r="C13" s="765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5"/>
      <c r="B14" s="765"/>
      <c r="C14" s="765"/>
      <c r="D14" s="479"/>
      <c r="F14" s="473"/>
      <c r="G14" s="163" t="s">
        <v>4</v>
      </c>
      <c r="H14" s="478"/>
      <c r="I14" s="784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5"/>
      <c r="B15" s="765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5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0" t="s">
        <v>680</v>
      </c>
      <c r="H19" s="760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98"/>
    <col min="42" max="42" width="13.42578125" style="298" customWidth="1"/>
    <col min="43" max="50" width="10.5703125" style="298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6"/>
      <c r="K4" s="8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1"/>
      <c r="AE4" s="101"/>
      <c r="AF4" s="101"/>
      <c r="AG4" s="101"/>
      <c r="AH4" s="101"/>
      <c r="AI4" s="101"/>
      <c r="AJ4" s="101"/>
      <c r="AK4" s="36"/>
    </row>
    <row r="5" spans="7:50" ht="22.5">
      <c r="J5" s="86"/>
      <c r="K5" s="86"/>
      <c r="L5" s="808" t="s">
        <v>687</v>
      </c>
      <c r="M5" s="808"/>
      <c r="N5" s="808"/>
      <c r="O5" s="808"/>
      <c r="P5" s="808"/>
      <c r="Q5" s="808"/>
      <c r="R5" s="808"/>
      <c r="S5" s="808"/>
      <c r="T5" s="808"/>
      <c r="U5" s="808"/>
      <c r="V5" s="595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283"/>
    </row>
    <row r="6" spans="7:50" ht="3" customHeight="1">
      <c r="J6" s="86"/>
      <c r="K6" s="86"/>
      <c r="L6" s="36"/>
      <c r="M6" s="36"/>
      <c r="N6" s="36"/>
      <c r="O6" s="36"/>
      <c r="P6" s="36"/>
      <c r="Q6" s="36"/>
      <c r="R6" s="36"/>
      <c r="S6" s="83"/>
      <c r="T6" s="83"/>
      <c r="U6" s="83"/>
      <c r="V6" s="83"/>
      <c r="W6" s="83"/>
      <c r="X6" s="83"/>
      <c r="Y6" s="36"/>
    </row>
    <row r="7" spans="7:50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766" t="str">
        <f>IF(NameOrPr_ch="",IF(NameOrPr="","",NameOrPr),NameOrPr_ch)</f>
        <v>Департамент государственного регулирования цен и тарифов Костромской области</v>
      </c>
      <c r="O7" s="766"/>
      <c r="P7" s="766"/>
      <c r="Q7" s="766"/>
      <c r="R7" s="766"/>
      <c r="S7" s="766"/>
      <c r="T7" s="766"/>
      <c r="U7" s="766"/>
      <c r="V7" s="665"/>
      <c r="W7" s="343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50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766" t="str">
        <f>IF(datePr_ch="",IF(datePr="","",datePr),datePr_ch)</f>
        <v>17.11.2022</v>
      </c>
      <c r="O8" s="766"/>
      <c r="P8" s="766"/>
      <c r="Q8" s="766"/>
      <c r="R8" s="766"/>
      <c r="S8" s="766"/>
      <c r="T8" s="766"/>
      <c r="U8" s="766"/>
      <c r="V8" s="665"/>
      <c r="W8" s="343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50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766" t="str">
        <f>IF(numberPr_ch="",IF(numberPr="","",numberPr),numberPr_ch)</f>
        <v>22/253</v>
      </c>
      <c r="O9" s="766"/>
      <c r="P9" s="766"/>
      <c r="Q9" s="766"/>
      <c r="R9" s="766"/>
      <c r="S9" s="766"/>
      <c r="T9" s="766"/>
      <c r="U9" s="766"/>
      <c r="V9" s="665"/>
      <c r="W9" s="343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50" s="463" customFormat="1" ht="18.75">
      <c r="G10" s="464"/>
      <c r="H10" s="464"/>
      <c r="L10" s="462"/>
      <c r="M10" s="656" t="s">
        <v>576</v>
      </c>
      <c r="N10" s="766" t="str">
        <f>IF(IstPub_ch="",IF(IstPub="","",IstPub),IstPub_ch)</f>
        <v>http:/pravo.adm44.ru/index.aspx</v>
      </c>
      <c r="O10" s="766"/>
      <c r="P10" s="766"/>
      <c r="Q10" s="766"/>
      <c r="R10" s="766"/>
      <c r="S10" s="766"/>
      <c r="T10" s="766"/>
      <c r="U10" s="766"/>
      <c r="V10" s="665"/>
      <c r="W10" s="343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50" s="319" customFormat="1" ht="9.75" hidden="1" customHeight="1">
      <c r="L11" s="790"/>
      <c r="M11" s="790"/>
      <c r="N11" s="338"/>
      <c r="O11" s="338"/>
      <c r="P11" s="338"/>
      <c r="Q11" s="338"/>
      <c r="R11" s="338"/>
      <c r="S11" s="791"/>
      <c r="T11" s="791"/>
      <c r="U11" s="791"/>
      <c r="V11" s="791"/>
      <c r="W11" s="791"/>
      <c r="X11" s="791"/>
      <c r="Y11" s="316"/>
      <c r="AD11" s="319" t="s">
        <v>438</v>
      </c>
      <c r="AE11" s="319" t="s">
        <v>439</v>
      </c>
      <c r="AF11" s="319" t="s">
        <v>438</v>
      </c>
      <c r="AG11" s="319" t="s">
        <v>439</v>
      </c>
    </row>
    <row r="12" spans="7:50" s="255" customFormat="1" ht="11.25" hidden="1">
      <c r="G12" s="254"/>
      <c r="H12" s="254"/>
      <c r="L12" s="735"/>
      <c r="M12" s="735"/>
      <c r="N12" s="211"/>
      <c r="O12" s="211"/>
      <c r="P12" s="211"/>
      <c r="Q12" s="211"/>
      <c r="R12" s="211"/>
      <c r="S12" s="792"/>
      <c r="T12" s="792"/>
      <c r="U12" s="792"/>
      <c r="V12" s="792"/>
      <c r="W12" s="792"/>
      <c r="X12" s="792"/>
      <c r="Y12" s="120"/>
      <c r="AK12" s="315" t="s">
        <v>382</v>
      </c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</row>
    <row r="13" spans="7:50">
      <c r="J13" s="86"/>
      <c r="K13" s="86"/>
      <c r="L13" s="36"/>
      <c r="M13" s="36"/>
      <c r="N13" s="36"/>
      <c r="O13" s="36"/>
      <c r="P13" s="36"/>
      <c r="Q13" s="36"/>
      <c r="R13" s="36"/>
      <c r="S13" s="785"/>
      <c r="T13" s="785"/>
      <c r="U13" s="785"/>
      <c r="V13" s="785"/>
      <c r="W13" s="785"/>
      <c r="X13" s="785"/>
      <c r="Y13" s="417"/>
      <c r="AD13" s="785"/>
      <c r="AE13" s="785"/>
      <c r="AF13" s="785"/>
      <c r="AG13" s="785"/>
      <c r="AH13" s="785"/>
      <c r="AI13" s="785"/>
      <c r="AJ13" s="785"/>
      <c r="AK13" s="785"/>
    </row>
    <row r="14" spans="7:50">
      <c r="J14" s="86"/>
      <c r="K14" s="86"/>
      <c r="L14" s="786" t="s">
        <v>510</v>
      </c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  <c r="AI14" s="786"/>
      <c r="AJ14" s="786"/>
      <c r="AK14" s="786"/>
      <c r="AL14" s="786"/>
      <c r="AM14" s="727" t="s">
        <v>511</v>
      </c>
    </row>
    <row r="15" spans="7:50" ht="14.25" customHeight="1">
      <c r="J15" s="86"/>
      <c r="K15" s="86"/>
      <c r="L15" s="786" t="s">
        <v>95</v>
      </c>
      <c r="M15" s="786" t="s">
        <v>547</v>
      </c>
      <c r="N15" s="786" t="s">
        <v>434</v>
      </c>
      <c r="O15" s="786"/>
      <c r="P15" s="786"/>
      <c r="Q15" s="786"/>
      <c r="R15" s="787" t="s">
        <v>406</v>
      </c>
      <c r="S15" s="787"/>
      <c r="T15" s="787"/>
      <c r="U15" s="787"/>
      <c r="V15" s="787" t="s">
        <v>435</v>
      </c>
      <c r="W15" s="787"/>
      <c r="X15" s="787"/>
      <c r="Y15" s="787"/>
      <c r="Z15" s="787" t="s">
        <v>409</v>
      </c>
      <c r="AA15" s="787"/>
      <c r="AB15" s="787"/>
      <c r="AC15" s="787"/>
      <c r="AD15" s="787" t="s">
        <v>534</v>
      </c>
      <c r="AE15" s="787"/>
      <c r="AF15" s="787"/>
      <c r="AG15" s="787"/>
      <c r="AH15" s="787"/>
      <c r="AI15" s="787"/>
      <c r="AJ15" s="787"/>
      <c r="AK15" s="786" t="s">
        <v>344</v>
      </c>
      <c r="AL15" s="770" t="s">
        <v>278</v>
      </c>
      <c r="AM15" s="727"/>
    </row>
    <row r="16" spans="7:50" ht="26.25" customHeight="1">
      <c r="J16" s="86"/>
      <c r="K16" s="86"/>
      <c r="L16" s="786"/>
      <c r="M16" s="786"/>
      <c r="N16" s="786"/>
      <c r="O16" s="786"/>
      <c r="P16" s="786"/>
      <c r="Q16" s="786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7" t="s">
        <v>436</v>
      </c>
      <c r="AE16" s="787"/>
      <c r="AF16" s="727" t="s">
        <v>437</v>
      </c>
      <c r="AG16" s="727"/>
      <c r="AH16" s="789" t="s">
        <v>536</v>
      </c>
      <c r="AI16" s="789"/>
      <c r="AJ16" s="789"/>
      <c r="AK16" s="786"/>
      <c r="AL16" s="770"/>
      <c r="AM16" s="727"/>
    </row>
    <row r="17" spans="1:53" ht="14.25" customHeight="1">
      <c r="J17" s="86"/>
      <c r="K17" s="86"/>
      <c r="L17" s="786"/>
      <c r="M17" s="786"/>
      <c r="N17" s="786"/>
      <c r="O17" s="786"/>
      <c r="P17" s="786"/>
      <c r="Q17" s="786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411" t="s">
        <v>348</v>
      </c>
      <c r="AE17" s="411" t="s">
        <v>347</v>
      </c>
      <c r="AF17" s="411" t="s">
        <v>348</v>
      </c>
      <c r="AG17" s="411" t="s">
        <v>347</v>
      </c>
      <c r="AH17" s="106" t="s">
        <v>407</v>
      </c>
      <c r="AI17" s="788" t="s">
        <v>408</v>
      </c>
      <c r="AJ17" s="788"/>
      <c r="AK17" s="786"/>
      <c r="AL17" s="770"/>
      <c r="AM17" s="727"/>
    </row>
    <row r="18" spans="1:53" ht="12" customHeight="1">
      <c r="J18" s="86"/>
      <c r="K18" s="248">
        <v>1</v>
      </c>
      <c r="L18" s="579" t="s">
        <v>96</v>
      </c>
      <c r="M18" s="579" t="s">
        <v>52</v>
      </c>
      <c r="N18" s="781">
        <f ca="1">OFFSET(N18,0,-1)+1</f>
        <v>3</v>
      </c>
      <c r="O18" s="781"/>
      <c r="P18" s="781"/>
      <c r="Q18" s="781"/>
      <c r="R18" s="781">
        <f ca="1">OFFSET(R18,0,-4)+1</f>
        <v>4</v>
      </c>
      <c r="S18" s="781"/>
      <c r="T18" s="781"/>
      <c r="U18" s="781"/>
      <c r="V18" s="781">
        <f ca="1">OFFSET(V18,0,-4)+1</f>
        <v>5</v>
      </c>
      <c r="W18" s="781"/>
      <c r="X18" s="781"/>
      <c r="Y18" s="781"/>
      <c r="Z18" s="581"/>
      <c r="AA18" s="581"/>
      <c r="AB18" s="581">
        <f ca="1">OFFSET(V18,0,0)+1</f>
        <v>6</v>
      </c>
      <c r="AC18" s="582">
        <f ca="1">AB18</f>
        <v>6</v>
      </c>
      <c r="AD18" s="580">
        <f ca="1">OFFSET(AD18,0,-1)+1</f>
        <v>7</v>
      </c>
      <c r="AE18" s="580">
        <f t="shared" ref="AE18:AJ18" ca="1" si="0">OFFSET(AE18,0,-1)+1</f>
        <v>8</v>
      </c>
      <c r="AF18" s="580">
        <f t="shared" ca="1" si="0"/>
        <v>9</v>
      </c>
      <c r="AG18" s="580">
        <f t="shared" ca="1" si="0"/>
        <v>10</v>
      </c>
      <c r="AH18" s="580">
        <f t="shared" ca="1" si="0"/>
        <v>11</v>
      </c>
      <c r="AI18" s="580">
        <f t="shared" ca="1" si="0"/>
        <v>12</v>
      </c>
      <c r="AJ18" s="580">
        <f t="shared" ca="1" si="0"/>
        <v>13</v>
      </c>
      <c r="AK18" s="580">
        <f ca="1">OFFSET(AK18,0,-1)+1</f>
        <v>14</v>
      </c>
      <c r="AL18" s="583"/>
      <c r="AM18" s="580">
        <v>15</v>
      </c>
    </row>
    <row r="19" spans="1:53" ht="22.5">
      <c r="A19" s="793">
        <v>1</v>
      </c>
      <c r="B19" s="298"/>
      <c r="C19" s="298"/>
      <c r="D19" s="298"/>
      <c r="E19" s="298"/>
      <c r="F19" s="320"/>
      <c r="G19" s="320"/>
      <c r="H19" s="320"/>
      <c r="J19" s="86"/>
      <c r="K19" s="86"/>
      <c r="L19" s="571">
        <f>mergeValue(A19)</f>
        <v>1</v>
      </c>
      <c r="M19" s="578" t="s">
        <v>23</v>
      </c>
      <c r="N19" s="796"/>
      <c r="O19" s="796"/>
      <c r="P19" s="796"/>
      <c r="Q19" s="796"/>
      <c r="R19" s="796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96"/>
      <c r="AK19" s="796"/>
      <c r="AL19" s="796"/>
      <c r="AM19" s="591" t="s">
        <v>543</v>
      </c>
    </row>
    <row r="20" spans="1:53" ht="22.5">
      <c r="A20" s="793"/>
      <c r="B20" s="793">
        <v>1</v>
      </c>
      <c r="C20" s="298"/>
      <c r="D20" s="298"/>
      <c r="E20" s="298"/>
      <c r="F20" s="348"/>
      <c r="G20" s="349"/>
      <c r="H20" s="349"/>
      <c r="I20" s="219"/>
      <c r="J20" s="46"/>
      <c r="K20" s="35"/>
      <c r="L20" s="339" t="str">
        <f>mergeValue(A20) &amp;"."&amp; mergeValue(B20)</f>
        <v>1.1</v>
      </c>
      <c r="M20" s="159" t="s">
        <v>18</v>
      </c>
      <c r="N20" s="795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552" t="s">
        <v>544</v>
      </c>
    </row>
    <row r="21" spans="1:53" ht="45">
      <c r="A21" s="793"/>
      <c r="B21" s="793"/>
      <c r="C21" s="793">
        <v>1</v>
      </c>
      <c r="D21" s="298"/>
      <c r="E21" s="298"/>
      <c r="F21" s="348"/>
      <c r="G21" s="349"/>
      <c r="H21" s="349"/>
      <c r="I21" s="219"/>
      <c r="J21" s="46"/>
      <c r="K21" s="35"/>
      <c r="L21" s="339" t="str">
        <f>mergeValue(A21) &amp;"."&amp; mergeValue(B21)&amp;"."&amp; mergeValue(C21)</f>
        <v>1.1.1</v>
      </c>
      <c r="M21" s="160" t="s">
        <v>402</v>
      </c>
      <c r="N21" s="795"/>
      <c r="O21" s="795"/>
      <c r="P21" s="795"/>
      <c r="Q21" s="795"/>
      <c r="R21" s="795"/>
      <c r="S21" s="795"/>
      <c r="T21" s="795"/>
      <c r="U21" s="795"/>
      <c r="V21" s="795"/>
      <c r="W21" s="795"/>
      <c r="X21" s="795"/>
      <c r="Y21" s="795"/>
      <c r="Z21" s="795"/>
      <c r="AA21" s="795"/>
      <c r="AB21" s="795"/>
      <c r="AC21" s="795"/>
      <c r="AD21" s="795"/>
      <c r="AE21" s="795"/>
      <c r="AF21" s="795"/>
      <c r="AG21" s="795"/>
      <c r="AH21" s="795"/>
      <c r="AI21" s="795"/>
      <c r="AJ21" s="795"/>
      <c r="AK21" s="795"/>
      <c r="AL21" s="795"/>
      <c r="AM21" s="552" t="s">
        <v>683</v>
      </c>
    </row>
    <row r="22" spans="1:53" ht="20.100000000000001" customHeight="1">
      <c r="A22" s="793"/>
      <c r="B22" s="793"/>
      <c r="C22" s="793"/>
      <c r="D22" s="793">
        <v>1</v>
      </c>
      <c r="E22" s="298"/>
      <c r="F22" s="348"/>
      <c r="G22" s="349"/>
      <c r="H22" s="349"/>
      <c r="I22" s="797"/>
      <c r="J22" s="798"/>
      <c r="K22" s="778"/>
      <c r="L22" s="799" t="str">
        <f>mergeValue(A22) &amp;"."&amp; mergeValue(B22)&amp;"."&amp; mergeValue(C22)&amp;"."&amp; mergeValue(D22)</f>
        <v>1.1.1.1</v>
      </c>
      <c r="M22" s="800"/>
      <c r="N22" s="775" t="s">
        <v>87</v>
      </c>
      <c r="O22" s="794"/>
      <c r="P22" s="803" t="s">
        <v>96</v>
      </c>
      <c r="Q22" s="804"/>
      <c r="R22" s="775" t="s">
        <v>88</v>
      </c>
      <c r="S22" s="794"/>
      <c r="T22" s="801">
        <v>1</v>
      </c>
      <c r="U22" s="805"/>
      <c r="V22" s="775" t="s">
        <v>88</v>
      </c>
      <c r="W22" s="794"/>
      <c r="X22" s="801">
        <v>1</v>
      </c>
      <c r="Y22" s="802"/>
      <c r="Z22" s="775" t="s">
        <v>88</v>
      </c>
      <c r="AA22" s="191"/>
      <c r="AB22" s="113">
        <v>1</v>
      </c>
      <c r="AC22" s="420"/>
      <c r="AD22" s="660"/>
      <c r="AE22" s="660"/>
      <c r="AF22" s="660"/>
      <c r="AG22" s="660"/>
      <c r="AH22" s="662"/>
      <c r="AI22" s="572" t="s">
        <v>87</v>
      </c>
      <c r="AJ22" s="662"/>
      <c r="AK22" s="590" t="s">
        <v>88</v>
      </c>
      <c r="AL22" s="282"/>
      <c r="AM22" s="784" t="s">
        <v>548</v>
      </c>
      <c r="AN22" s="298" t="str">
        <f>strCheckDateOnDP(V22:AL22,List06_9_DP)</f>
        <v/>
      </c>
      <c r="AO22" s="317" t="str">
        <f>IF(AND(COUNTIF(AP18:AP26,AP22)&gt;1,AP22&lt;&gt;""),"ErrUnique:HasDoubleConn","")</f>
        <v/>
      </c>
      <c r="AP22" s="317"/>
      <c r="AQ22" s="317"/>
      <c r="AR22" s="317"/>
      <c r="AS22" s="317"/>
      <c r="AT22" s="317"/>
    </row>
    <row r="23" spans="1:53" ht="20.100000000000001" customHeight="1">
      <c r="A23" s="793"/>
      <c r="B23" s="793"/>
      <c r="C23" s="793"/>
      <c r="D23" s="793"/>
      <c r="E23" s="298"/>
      <c r="F23" s="348"/>
      <c r="G23" s="349"/>
      <c r="H23" s="349"/>
      <c r="I23" s="797"/>
      <c r="J23" s="798"/>
      <c r="K23" s="778"/>
      <c r="L23" s="799"/>
      <c r="M23" s="800"/>
      <c r="N23" s="775"/>
      <c r="O23" s="794"/>
      <c r="P23" s="803"/>
      <c r="Q23" s="804"/>
      <c r="R23" s="775"/>
      <c r="S23" s="794"/>
      <c r="T23" s="801"/>
      <c r="U23" s="806"/>
      <c r="V23" s="775"/>
      <c r="W23" s="794"/>
      <c r="X23" s="801"/>
      <c r="Y23" s="802"/>
      <c r="Z23" s="775"/>
      <c r="AA23" s="442"/>
      <c r="AB23" s="210"/>
      <c r="AC23" s="210"/>
      <c r="AD23" s="261"/>
      <c r="AE23" s="261"/>
      <c r="AF23" s="261"/>
      <c r="AG23" s="300" t="str">
        <f>AH22 &amp; "-" &amp; AJ22</f>
        <v>-</v>
      </c>
      <c r="AH23" s="300"/>
      <c r="AI23" s="300"/>
      <c r="AJ23" s="300"/>
      <c r="AK23" s="300" t="s">
        <v>88</v>
      </c>
      <c r="AL23" s="445"/>
      <c r="AM23" s="784"/>
      <c r="AO23" s="317"/>
      <c r="AP23" s="317"/>
      <c r="AQ23" s="317"/>
      <c r="AR23" s="317"/>
      <c r="AS23" s="317"/>
      <c r="AT23" s="317"/>
    </row>
    <row r="24" spans="1:53" ht="20.100000000000001" customHeight="1">
      <c r="A24" s="793"/>
      <c r="B24" s="793"/>
      <c r="C24" s="793"/>
      <c r="D24" s="793"/>
      <c r="E24" s="298"/>
      <c r="F24" s="348"/>
      <c r="G24" s="349"/>
      <c r="H24" s="349"/>
      <c r="I24" s="797"/>
      <c r="J24" s="798"/>
      <c r="K24" s="778"/>
      <c r="L24" s="799"/>
      <c r="M24" s="800"/>
      <c r="N24" s="775"/>
      <c r="O24" s="794"/>
      <c r="P24" s="803"/>
      <c r="Q24" s="804"/>
      <c r="R24" s="775"/>
      <c r="S24" s="794"/>
      <c r="T24" s="801"/>
      <c r="U24" s="807"/>
      <c r="V24" s="775"/>
      <c r="W24" s="444"/>
      <c r="X24" s="177"/>
      <c r="Y24" s="210"/>
      <c r="Z24" s="260"/>
      <c r="AA24" s="260"/>
      <c r="AB24" s="260"/>
      <c r="AC24" s="260"/>
      <c r="AD24" s="261"/>
      <c r="AE24" s="261"/>
      <c r="AF24" s="261"/>
      <c r="AG24" s="261"/>
      <c r="AH24" s="262"/>
      <c r="AI24" s="198"/>
      <c r="AJ24" s="198"/>
      <c r="AK24" s="262"/>
      <c r="AL24" s="186"/>
      <c r="AM24" s="784"/>
      <c r="AO24" s="317"/>
      <c r="AP24" s="317"/>
      <c r="AQ24" s="317"/>
      <c r="AR24" s="317"/>
      <c r="AS24" s="317"/>
      <c r="AT24" s="317"/>
    </row>
    <row r="25" spans="1:53" ht="20.100000000000001" customHeight="1">
      <c r="A25" s="793"/>
      <c r="B25" s="793"/>
      <c r="C25" s="793"/>
      <c r="D25" s="793"/>
      <c r="E25" s="298"/>
      <c r="F25" s="348"/>
      <c r="G25" s="349"/>
      <c r="H25" s="349"/>
      <c r="I25" s="797"/>
      <c r="J25" s="798"/>
      <c r="K25" s="778"/>
      <c r="L25" s="799"/>
      <c r="M25" s="800"/>
      <c r="N25" s="775"/>
      <c r="O25" s="794"/>
      <c r="P25" s="803"/>
      <c r="Q25" s="804"/>
      <c r="R25" s="775"/>
      <c r="S25" s="263"/>
      <c r="T25" s="265"/>
      <c r="U25" s="264"/>
      <c r="V25" s="260"/>
      <c r="W25" s="260"/>
      <c r="X25" s="260"/>
      <c r="Y25" s="260"/>
      <c r="Z25" s="260"/>
      <c r="AA25" s="260"/>
      <c r="AB25" s="260"/>
      <c r="AC25" s="260"/>
      <c r="AD25" s="261"/>
      <c r="AE25" s="261"/>
      <c r="AF25" s="261"/>
      <c r="AG25" s="261"/>
      <c r="AH25" s="262"/>
      <c r="AI25" s="198"/>
      <c r="AJ25" s="198"/>
      <c r="AK25" s="262"/>
      <c r="AL25" s="186"/>
      <c r="AM25" s="784"/>
      <c r="AO25" s="317"/>
      <c r="AP25" s="317"/>
      <c r="AQ25" s="317"/>
      <c r="AR25" s="317"/>
      <c r="AS25" s="317"/>
      <c r="AT25" s="317"/>
    </row>
    <row r="26" spans="1:53" customFormat="1" ht="20.100000000000001" customHeight="1">
      <c r="A26" s="793"/>
      <c r="B26" s="793"/>
      <c r="C26" s="793"/>
      <c r="D26" s="793"/>
      <c r="E26" s="350"/>
      <c r="F26" s="351"/>
      <c r="G26" s="350"/>
      <c r="H26" s="350"/>
      <c r="I26" s="797"/>
      <c r="J26" s="798"/>
      <c r="K26" s="778"/>
      <c r="L26" s="799"/>
      <c r="M26" s="800"/>
      <c r="N26" s="775"/>
      <c r="O26" s="443"/>
      <c r="P26" s="164"/>
      <c r="Q26" s="210" t="s">
        <v>410</v>
      </c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266"/>
      <c r="AM26" s="784"/>
      <c r="AN26" s="307"/>
      <c r="AO26" s="307"/>
      <c r="AP26" s="318"/>
      <c r="AQ26" s="318"/>
      <c r="AR26" s="318"/>
      <c r="AS26" s="318"/>
      <c r="AT26" s="318"/>
      <c r="AU26" s="307"/>
      <c r="AV26" s="307"/>
      <c r="AW26" s="307"/>
      <c r="AX26" s="307"/>
    </row>
    <row r="27" spans="1:53" customFormat="1" ht="15" customHeight="1">
      <c r="A27" s="793"/>
      <c r="B27" s="793"/>
      <c r="C27" s="793"/>
      <c r="D27" s="350"/>
      <c r="E27" s="350"/>
      <c r="F27" s="348"/>
      <c r="G27" s="350"/>
      <c r="H27" s="350"/>
      <c r="I27" s="180"/>
      <c r="J27" s="85"/>
      <c r="K27" s="180"/>
      <c r="L27" s="328"/>
      <c r="M27" s="163" t="s">
        <v>5</v>
      </c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86"/>
      <c r="AM27" s="784"/>
      <c r="AN27" s="307"/>
      <c r="AO27" s="307"/>
      <c r="AP27" s="318"/>
      <c r="AQ27" s="318"/>
      <c r="AR27" s="318"/>
      <c r="AS27" s="318"/>
      <c r="AT27" s="318"/>
      <c r="AU27" s="307"/>
      <c r="AV27" s="307"/>
      <c r="AW27" s="307"/>
      <c r="AX27" s="307"/>
    </row>
    <row r="28" spans="1:53" customFormat="1" ht="15" customHeight="1">
      <c r="A28" s="793"/>
      <c r="B28" s="793"/>
      <c r="C28" s="350"/>
      <c r="D28" s="350"/>
      <c r="E28" s="350"/>
      <c r="F28" s="348"/>
      <c r="G28" s="350"/>
      <c r="H28" s="350"/>
      <c r="I28" s="180"/>
      <c r="J28" s="85"/>
      <c r="K28" s="180"/>
      <c r="L28" s="112"/>
      <c r="M28" s="162" t="s">
        <v>403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57"/>
      <c r="AE28" s="157"/>
      <c r="AF28" s="157"/>
      <c r="AG28" s="157"/>
      <c r="AH28" s="262"/>
      <c r="AI28" s="198"/>
      <c r="AJ28" s="197"/>
      <c r="AK28" s="162"/>
      <c r="AL28" s="198"/>
      <c r="AM28" s="186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</row>
    <row r="29" spans="1:53" customFormat="1" ht="15" customHeight="1">
      <c r="A29" s="793"/>
      <c r="B29" s="350"/>
      <c r="C29" s="350"/>
      <c r="D29" s="350"/>
      <c r="E29" s="350"/>
      <c r="F29" s="348"/>
      <c r="G29" s="350"/>
      <c r="H29" s="350"/>
      <c r="I29" s="180"/>
      <c r="J29" s="85"/>
      <c r="K29" s="180"/>
      <c r="L29" s="112"/>
      <c r="M29" s="177" t="s">
        <v>21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57"/>
      <c r="AE29" s="157"/>
      <c r="AF29" s="157"/>
      <c r="AG29" s="157"/>
      <c r="AH29" s="262"/>
      <c r="AI29" s="198"/>
      <c r="AJ29" s="197"/>
      <c r="AK29" s="162"/>
      <c r="AL29" s="198"/>
      <c r="AM29" s="186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</row>
    <row r="30" spans="1:53" customFormat="1" ht="15" customHeight="1">
      <c r="F30" s="179"/>
      <c r="G30" s="180"/>
      <c r="H30" s="180"/>
      <c r="I30" s="220"/>
      <c r="J30" s="85"/>
      <c r="L30" s="112"/>
      <c r="M30" s="210" t="s">
        <v>312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157"/>
      <c r="AE30" s="157"/>
      <c r="AF30" s="157"/>
      <c r="AG30" s="157"/>
      <c r="AH30" s="262"/>
      <c r="AI30" s="198"/>
      <c r="AJ30" s="197"/>
      <c r="AK30" s="162"/>
      <c r="AL30" s="198"/>
      <c r="AM30" s="186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</row>
    <row r="31" spans="1:53" ht="3" customHeight="1"/>
    <row r="32" spans="1:53" ht="14.25" customHeight="1">
      <c r="L32" s="215"/>
      <c r="M32" s="216" t="s">
        <v>708</v>
      </c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213"/>
      <c r="AZ32" s="213"/>
      <c r="BA32" s="213"/>
    </row>
    <row r="33" spans="12:53" s="35" customFormat="1" ht="14.25" customHeight="1">
      <c r="L33" s="215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214"/>
      <c r="AZ33" s="214"/>
      <c r="BA33" s="214"/>
    </row>
  </sheetData>
  <sheetProtection password="FA9C" sheet="1" objects="1" scenarios="1" formatColumns="0" formatRows="0"/>
  <dataConsolidate leftLabels="1" link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212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5"/>
      <c r="B13" s="765"/>
      <c r="C13" s="765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5"/>
      <c r="B14" s="765"/>
      <c r="C14" s="765"/>
      <c r="D14" s="479"/>
      <c r="F14" s="473"/>
      <c r="G14" s="163" t="s">
        <v>4</v>
      </c>
      <c r="H14" s="478"/>
      <c r="I14" s="784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5"/>
      <c r="B15" s="765"/>
      <c r="C15" s="479"/>
      <c r="D15" s="479"/>
      <c r="F15" s="473"/>
      <c r="G15" s="162" t="s">
        <v>451</v>
      </c>
      <c r="H15" s="474"/>
      <c r="I15" s="475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5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62"/>
      <c r="G18" s="555"/>
      <c r="H18" s="556"/>
      <c r="I18" s="34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0" t="s">
        <v>680</v>
      </c>
      <c r="H19" s="760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98"/>
    <col min="41" max="41" width="13.42578125" style="298" customWidth="1"/>
    <col min="42" max="49" width="10.5703125" style="298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6"/>
      <c r="K4" s="8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1"/>
      <c r="AD4" s="101"/>
      <c r="AE4" s="101"/>
      <c r="AF4" s="101"/>
      <c r="AG4" s="101"/>
      <c r="AH4" s="101"/>
      <c r="AI4" s="101"/>
      <c r="AJ4" s="36"/>
    </row>
    <row r="5" spans="7:49" ht="22.5">
      <c r="J5" s="86"/>
      <c r="K5" s="86"/>
      <c r="L5" s="808" t="s">
        <v>687</v>
      </c>
      <c r="M5" s="808"/>
      <c r="N5" s="808"/>
      <c r="O5" s="808"/>
      <c r="P5" s="808"/>
      <c r="Q5" s="808"/>
      <c r="R5" s="808"/>
      <c r="S5" s="808"/>
      <c r="T5" s="808"/>
      <c r="U5" s="595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283"/>
      <c r="AK5" s="101"/>
    </row>
    <row r="6" spans="7:49" ht="3" customHeight="1">
      <c r="J6" s="86"/>
      <c r="K6" s="86"/>
      <c r="L6" s="36"/>
      <c r="M6" s="36"/>
      <c r="N6" s="36"/>
      <c r="O6" s="36"/>
      <c r="P6" s="36"/>
      <c r="Q6" s="36"/>
      <c r="R6" s="83"/>
      <c r="S6" s="83"/>
      <c r="T6" s="83"/>
      <c r="U6" s="83"/>
      <c r="V6" s="83"/>
      <c r="W6" s="83"/>
      <c r="X6" s="36"/>
    </row>
    <row r="7" spans="7:49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766" t="str">
        <f>IF(NameOrPr_ch="",IF(NameOrPr="","",NameOrPr),NameOrPr_ch)</f>
        <v>Департамент государственного регулирования цен и тарифов Костромской области</v>
      </c>
      <c r="O7" s="766"/>
      <c r="P7" s="766"/>
      <c r="Q7" s="766"/>
      <c r="R7" s="766"/>
      <c r="S7" s="766"/>
      <c r="T7" s="766"/>
      <c r="U7" s="665"/>
      <c r="V7" s="343"/>
      <c r="W7" s="343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49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766" t="str">
        <f>IF(datePr_ch="",IF(datePr="","",datePr),datePr_ch)</f>
        <v>17.11.2022</v>
      </c>
      <c r="O8" s="766"/>
      <c r="P8" s="766"/>
      <c r="Q8" s="766"/>
      <c r="R8" s="766"/>
      <c r="S8" s="766"/>
      <c r="T8" s="766"/>
      <c r="U8" s="665"/>
      <c r="V8" s="343"/>
      <c r="W8" s="343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49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766" t="str">
        <f>IF(numberPr_ch="",IF(numberPr="","",numberPr),numberPr_ch)</f>
        <v>22/253</v>
      </c>
      <c r="O9" s="766"/>
      <c r="P9" s="766"/>
      <c r="Q9" s="766"/>
      <c r="R9" s="766"/>
      <c r="S9" s="766"/>
      <c r="T9" s="766"/>
      <c r="U9" s="665"/>
      <c r="V9" s="343"/>
      <c r="W9" s="343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49" s="463" customFormat="1" ht="18.75">
      <c r="G10" s="464"/>
      <c r="H10" s="464"/>
      <c r="L10" s="462"/>
      <c r="M10" s="656" t="s">
        <v>576</v>
      </c>
      <c r="N10" s="766" t="str">
        <f>IF(IstPub_ch="",IF(IstPub="","",IstPub),IstPub_ch)</f>
        <v>http:/pravo.adm44.ru/index.aspx</v>
      </c>
      <c r="O10" s="766"/>
      <c r="P10" s="766"/>
      <c r="Q10" s="766"/>
      <c r="R10" s="766"/>
      <c r="S10" s="766"/>
      <c r="T10" s="766"/>
      <c r="U10" s="665"/>
      <c r="V10" s="343"/>
      <c r="W10" s="343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49" s="255" customFormat="1" ht="11.25" hidden="1">
      <c r="G11" s="254"/>
      <c r="H11" s="254"/>
      <c r="L11" s="735"/>
      <c r="M11" s="735"/>
      <c r="N11" s="211"/>
      <c r="O11" s="211"/>
      <c r="P11" s="211"/>
      <c r="Q11" s="211"/>
      <c r="R11" s="792"/>
      <c r="S11" s="792"/>
      <c r="T11" s="792"/>
      <c r="U11" s="792"/>
      <c r="V11" s="792"/>
      <c r="W11" s="792"/>
      <c r="X11" s="120"/>
      <c r="AC11" s="319" t="s">
        <v>438</v>
      </c>
      <c r="AD11" s="319" t="s">
        <v>439</v>
      </c>
      <c r="AE11" s="319" t="s">
        <v>438</v>
      </c>
      <c r="AF11" s="319" t="s">
        <v>439</v>
      </c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</row>
    <row r="12" spans="7:49" s="255" customFormat="1" ht="11.25" hidden="1">
      <c r="G12" s="254"/>
      <c r="H12" s="254"/>
      <c r="L12" s="735"/>
      <c r="M12" s="735"/>
      <c r="N12" s="211"/>
      <c r="O12" s="211"/>
      <c r="P12" s="211"/>
      <c r="Q12" s="211"/>
      <c r="R12" s="792"/>
      <c r="S12" s="792"/>
      <c r="T12" s="792"/>
      <c r="U12" s="792"/>
      <c r="V12" s="792"/>
      <c r="W12" s="792"/>
      <c r="X12" s="120"/>
      <c r="AJ12" s="315" t="s">
        <v>382</v>
      </c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</row>
    <row r="13" spans="7:49">
      <c r="J13" s="86"/>
      <c r="K13" s="86"/>
      <c r="L13" s="36"/>
      <c r="M13" s="36"/>
      <c r="N13" s="36"/>
      <c r="O13" s="36"/>
      <c r="P13" s="36"/>
      <c r="Q13" s="36"/>
      <c r="R13" s="785"/>
      <c r="S13" s="785"/>
      <c r="T13" s="785"/>
      <c r="U13" s="785"/>
      <c r="V13" s="785"/>
      <c r="W13" s="785"/>
      <c r="X13" s="417"/>
      <c r="AC13" s="785"/>
      <c r="AD13" s="785"/>
      <c r="AE13" s="785"/>
      <c r="AF13" s="785"/>
      <c r="AG13" s="785"/>
      <c r="AH13" s="785"/>
      <c r="AI13" s="785"/>
      <c r="AJ13" s="785"/>
    </row>
    <row r="14" spans="7:49" ht="14.25" customHeight="1">
      <c r="J14" s="86"/>
      <c r="K14" s="86"/>
      <c r="L14" s="786" t="s">
        <v>510</v>
      </c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  <c r="AI14" s="786"/>
      <c r="AJ14" s="786"/>
      <c r="AK14" s="786"/>
      <c r="AL14" s="727" t="s">
        <v>511</v>
      </c>
    </row>
    <row r="15" spans="7:49" ht="14.25" customHeight="1">
      <c r="J15" s="86"/>
      <c r="K15" s="86"/>
      <c r="L15" s="786" t="s">
        <v>95</v>
      </c>
      <c r="M15" s="786" t="s">
        <v>547</v>
      </c>
      <c r="N15" s="786" t="s">
        <v>434</v>
      </c>
      <c r="O15" s="786"/>
      <c r="P15" s="786"/>
      <c r="Q15" s="787" t="s">
        <v>406</v>
      </c>
      <c r="R15" s="787"/>
      <c r="S15" s="787"/>
      <c r="T15" s="787"/>
      <c r="U15" s="787" t="s">
        <v>435</v>
      </c>
      <c r="V15" s="787"/>
      <c r="W15" s="787"/>
      <c r="X15" s="787"/>
      <c r="Y15" s="787" t="s">
        <v>409</v>
      </c>
      <c r="Z15" s="787"/>
      <c r="AA15" s="787"/>
      <c r="AB15" s="787"/>
      <c r="AC15" s="787" t="s">
        <v>534</v>
      </c>
      <c r="AD15" s="787"/>
      <c r="AE15" s="787"/>
      <c r="AF15" s="787"/>
      <c r="AG15" s="787"/>
      <c r="AH15" s="787"/>
      <c r="AI15" s="787"/>
      <c r="AJ15" s="786" t="s">
        <v>344</v>
      </c>
      <c r="AK15" s="770" t="s">
        <v>278</v>
      </c>
      <c r="AL15" s="727"/>
    </row>
    <row r="16" spans="7:49" ht="27.95" customHeight="1">
      <c r="J16" s="86"/>
      <c r="K16" s="86"/>
      <c r="L16" s="786"/>
      <c r="M16" s="786"/>
      <c r="N16" s="786"/>
      <c r="O16" s="786"/>
      <c r="P16" s="786"/>
      <c r="Q16" s="787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 t="s">
        <v>436</v>
      </c>
      <c r="AD16" s="787"/>
      <c r="AE16" s="727" t="s">
        <v>437</v>
      </c>
      <c r="AF16" s="727"/>
      <c r="AG16" s="789" t="s">
        <v>536</v>
      </c>
      <c r="AH16" s="789"/>
      <c r="AI16" s="789"/>
      <c r="AJ16" s="786"/>
      <c r="AK16" s="770"/>
      <c r="AL16" s="727"/>
    </row>
    <row r="17" spans="1:53" ht="14.25" customHeight="1">
      <c r="J17" s="86"/>
      <c r="K17" s="86"/>
      <c r="L17" s="786"/>
      <c r="M17" s="786"/>
      <c r="N17" s="786"/>
      <c r="O17" s="786"/>
      <c r="P17" s="786"/>
      <c r="Q17" s="787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411" t="s">
        <v>348</v>
      </c>
      <c r="AD17" s="411" t="s">
        <v>347</v>
      </c>
      <c r="AE17" s="411" t="s">
        <v>348</v>
      </c>
      <c r="AF17" s="411" t="s">
        <v>347</v>
      </c>
      <c r="AG17" s="106" t="s">
        <v>407</v>
      </c>
      <c r="AH17" s="788" t="s">
        <v>408</v>
      </c>
      <c r="AI17" s="788"/>
      <c r="AJ17" s="786"/>
      <c r="AK17" s="770"/>
      <c r="AL17" s="727"/>
    </row>
    <row r="18" spans="1:53" ht="12" customHeight="1">
      <c r="J18" s="86"/>
      <c r="K18" s="248">
        <v>1</v>
      </c>
      <c r="L18" s="579" t="s">
        <v>96</v>
      </c>
      <c r="M18" s="579" t="s">
        <v>52</v>
      </c>
      <c r="N18" s="781">
        <f ca="1">OFFSET(N18,0,-1)+1</f>
        <v>3</v>
      </c>
      <c r="O18" s="781"/>
      <c r="P18" s="781"/>
      <c r="Q18" s="781">
        <f ca="1">OFFSET(Q18,0,-3)+1</f>
        <v>4</v>
      </c>
      <c r="R18" s="781"/>
      <c r="S18" s="781"/>
      <c r="T18" s="781"/>
      <c r="U18" s="781">
        <f ca="1">OFFSET(U18,0,-4)+1</f>
        <v>5</v>
      </c>
      <c r="V18" s="781"/>
      <c r="W18" s="781"/>
      <c r="X18" s="781"/>
      <c r="Y18" s="581"/>
      <c r="Z18" s="581"/>
      <c r="AA18" s="581">
        <f ca="1">OFFSET(U18,0,0)+1</f>
        <v>6</v>
      </c>
      <c r="AB18" s="582">
        <f ca="1">AA18</f>
        <v>6</v>
      </c>
      <c r="AC18" s="580">
        <f t="shared" ref="AC18:AJ18" ca="1" si="0">OFFSET(AC18,0,-1)+1</f>
        <v>7</v>
      </c>
      <c r="AD18" s="580">
        <f t="shared" ca="1" si="0"/>
        <v>8</v>
      </c>
      <c r="AE18" s="580">
        <f t="shared" ca="1" si="0"/>
        <v>9</v>
      </c>
      <c r="AF18" s="580">
        <f t="shared" ca="1" si="0"/>
        <v>10</v>
      </c>
      <c r="AG18" s="580">
        <f t="shared" ca="1" si="0"/>
        <v>11</v>
      </c>
      <c r="AH18" s="580">
        <f t="shared" ca="1" si="0"/>
        <v>12</v>
      </c>
      <c r="AI18" s="580">
        <f t="shared" ca="1" si="0"/>
        <v>13</v>
      </c>
      <c r="AJ18" s="580">
        <f t="shared" ca="1" si="0"/>
        <v>14</v>
      </c>
      <c r="AK18" s="583"/>
      <c r="AL18" s="580">
        <v>15</v>
      </c>
    </row>
    <row r="19" spans="1:53" ht="22.5">
      <c r="A19" s="793">
        <v>1</v>
      </c>
      <c r="B19" s="298"/>
      <c r="C19" s="298"/>
      <c r="D19" s="298"/>
      <c r="E19" s="298"/>
      <c r="F19" s="320"/>
      <c r="G19" s="320"/>
      <c r="H19" s="320"/>
      <c r="J19" s="86"/>
      <c r="K19" s="86"/>
      <c r="L19" s="339">
        <f>mergeValue(A19)</f>
        <v>1</v>
      </c>
      <c r="M19" s="209" t="s">
        <v>23</v>
      </c>
      <c r="N19" s="811"/>
      <c r="O19" s="812"/>
      <c r="P19" s="812"/>
      <c r="Q19" s="812"/>
      <c r="R19" s="812"/>
      <c r="S19" s="812"/>
      <c r="T19" s="812"/>
      <c r="U19" s="812"/>
      <c r="V19" s="812"/>
      <c r="W19" s="812"/>
      <c r="X19" s="812"/>
      <c r="Y19" s="812"/>
      <c r="Z19" s="812"/>
      <c r="AA19" s="812"/>
      <c r="AB19" s="812"/>
      <c r="AC19" s="812"/>
      <c r="AD19" s="812"/>
      <c r="AE19" s="812"/>
      <c r="AF19" s="812"/>
      <c r="AG19" s="812"/>
      <c r="AH19" s="812"/>
      <c r="AI19" s="812"/>
      <c r="AJ19" s="812"/>
      <c r="AK19" s="812"/>
      <c r="AL19" s="618" t="s">
        <v>543</v>
      </c>
    </row>
    <row r="20" spans="1:53" ht="22.5">
      <c r="A20" s="793"/>
      <c r="B20" s="793">
        <v>1</v>
      </c>
      <c r="C20" s="298"/>
      <c r="D20" s="298"/>
      <c r="E20" s="298"/>
      <c r="F20" s="348"/>
      <c r="G20" s="349"/>
      <c r="H20" s="349"/>
      <c r="I20" s="219"/>
      <c r="J20" s="46"/>
      <c r="K20" s="35"/>
      <c r="L20" s="339" t="str">
        <f>mergeValue(A20) &amp;"."&amp; mergeValue(B20)</f>
        <v>1.1</v>
      </c>
      <c r="M20" s="159" t="s">
        <v>18</v>
      </c>
      <c r="N20" s="814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617" t="s">
        <v>544</v>
      </c>
    </row>
    <row r="21" spans="1:53" ht="45">
      <c r="A21" s="793"/>
      <c r="B21" s="793"/>
      <c r="C21" s="793">
        <v>1</v>
      </c>
      <c r="D21" s="298"/>
      <c r="E21" s="298"/>
      <c r="F21" s="348"/>
      <c r="G21" s="349"/>
      <c r="H21" s="349"/>
      <c r="I21" s="219"/>
      <c r="J21" s="46"/>
      <c r="K21" s="35"/>
      <c r="L21" s="339" t="str">
        <f>mergeValue(A21) &amp;"."&amp; mergeValue(B21)&amp;"."&amp; mergeValue(C21)</f>
        <v>1.1.1</v>
      </c>
      <c r="M21" s="160" t="s">
        <v>402</v>
      </c>
      <c r="N21" s="814"/>
      <c r="O21" s="795"/>
      <c r="P21" s="795"/>
      <c r="Q21" s="795"/>
      <c r="R21" s="795"/>
      <c r="S21" s="795"/>
      <c r="T21" s="795"/>
      <c r="U21" s="795"/>
      <c r="V21" s="795"/>
      <c r="W21" s="795"/>
      <c r="X21" s="795"/>
      <c r="Y21" s="795"/>
      <c r="Z21" s="795"/>
      <c r="AA21" s="795"/>
      <c r="AB21" s="795"/>
      <c r="AC21" s="795"/>
      <c r="AD21" s="795"/>
      <c r="AE21" s="795"/>
      <c r="AF21" s="795"/>
      <c r="AG21" s="795"/>
      <c r="AH21" s="795"/>
      <c r="AI21" s="795"/>
      <c r="AJ21" s="795"/>
      <c r="AK21" s="795"/>
      <c r="AL21" s="617" t="s">
        <v>683</v>
      </c>
    </row>
    <row r="22" spans="1:53" ht="20.100000000000001" customHeight="1">
      <c r="A22" s="793"/>
      <c r="B22" s="793"/>
      <c r="C22" s="793"/>
      <c r="D22" s="793">
        <v>1</v>
      </c>
      <c r="E22" s="298"/>
      <c r="F22" s="348"/>
      <c r="G22" s="349"/>
      <c r="H22" s="349"/>
      <c r="I22" s="797"/>
      <c r="J22" s="798"/>
      <c r="K22" s="778"/>
      <c r="L22" s="813" t="str">
        <f>mergeValue(A22) &amp;"."&amp; mergeValue(B22)&amp;"."&amp; mergeValue(C22)&amp;"."&amp; mergeValue(D22)</f>
        <v>1.1.1.1</v>
      </c>
      <c r="M22" s="815"/>
      <c r="N22" s="817"/>
      <c r="O22" s="803" t="s">
        <v>96</v>
      </c>
      <c r="P22" s="804"/>
      <c r="Q22" s="775" t="s">
        <v>88</v>
      </c>
      <c r="R22" s="794"/>
      <c r="S22" s="801">
        <v>1</v>
      </c>
      <c r="T22" s="818"/>
      <c r="U22" s="775" t="s">
        <v>88</v>
      </c>
      <c r="V22" s="794"/>
      <c r="W22" s="801" t="s">
        <v>96</v>
      </c>
      <c r="X22" s="809"/>
      <c r="Y22" s="775" t="s">
        <v>88</v>
      </c>
      <c r="Z22" s="191"/>
      <c r="AA22" s="113">
        <v>1</v>
      </c>
      <c r="AB22" s="598"/>
      <c r="AC22" s="660"/>
      <c r="AD22" s="660"/>
      <c r="AE22" s="661"/>
      <c r="AF22" s="660"/>
      <c r="AG22" s="662"/>
      <c r="AH22" s="572" t="s">
        <v>87</v>
      </c>
      <c r="AI22" s="662"/>
      <c r="AJ22" s="590" t="s">
        <v>88</v>
      </c>
      <c r="AK22" s="282"/>
      <c r="AL22" s="784" t="s">
        <v>548</v>
      </c>
      <c r="AM22" s="298" t="str">
        <f>strCheckDateOnDP(AC22:AK22,List06_10_DP)</f>
        <v/>
      </c>
      <c r="AN22" s="317" t="str">
        <f>IF(AND(COUNTIF(AO18:AO26,AO22)&gt;1,AO22&lt;&gt;""),"ErrUnique:HasDoubleConn","")</f>
        <v/>
      </c>
      <c r="AO22" s="317"/>
      <c r="AP22" s="317"/>
      <c r="AQ22" s="317"/>
      <c r="AR22" s="317"/>
      <c r="AS22" s="317"/>
    </row>
    <row r="23" spans="1:53" ht="20.100000000000001" customHeight="1">
      <c r="A23" s="793"/>
      <c r="B23" s="793"/>
      <c r="C23" s="793"/>
      <c r="D23" s="793"/>
      <c r="E23" s="298"/>
      <c r="F23" s="348"/>
      <c r="G23" s="349"/>
      <c r="H23" s="349"/>
      <c r="I23" s="797"/>
      <c r="J23" s="798"/>
      <c r="K23" s="778"/>
      <c r="L23" s="799"/>
      <c r="M23" s="816"/>
      <c r="N23" s="817"/>
      <c r="O23" s="803"/>
      <c r="P23" s="804"/>
      <c r="Q23" s="775"/>
      <c r="R23" s="794"/>
      <c r="S23" s="801"/>
      <c r="T23" s="819"/>
      <c r="U23" s="775"/>
      <c r="V23" s="794"/>
      <c r="W23" s="801"/>
      <c r="X23" s="810"/>
      <c r="Y23" s="775"/>
      <c r="Z23" s="442"/>
      <c r="AA23" s="210"/>
      <c r="AB23" s="210"/>
      <c r="AC23" s="261"/>
      <c r="AD23" s="261"/>
      <c r="AE23" s="261"/>
      <c r="AF23" s="300" t="str">
        <f>AG22 &amp; "-" &amp; AI22</f>
        <v>-</v>
      </c>
      <c r="AG23" s="300"/>
      <c r="AH23" s="300"/>
      <c r="AI23" s="300"/>
      <c r="AJ23" s="300" t="s">
        <v>88</v>
      </c>
      <c r="AK23" s="445"/>
      <c r="AL23" s="784"/>
      <c r="AN23" s="317"/>
      <c r="AO23" s="317"/>
      <c r="AP23" s="317"/>
      <c r="AQ23" s="317"/>
      <c r="AR23" s="317"/>
      <c r="AS23" s="317"/>
    </row>
    <row r="24" spans="1:53" ht="20.100000000000001" customHeight="1">
      <c r="A24" s="793"/>
      <c r="B24" s="793"/>
      <c r="C24" s="793"/>
      <c r="D24" s="793"/>
      <c r="E24" s="298"/>
      <c r="F24" s="348"/>
      <c r="G24" s="349"/>
      <c r="H24" s="349"/>
      <c r="I24" s="797"/>
      <c r="J24" s="798"/>
      <c r="K24" s="778"/>
      <c r="L24" s="799"/>
      <c r="M24" s="816"/>
      <c r="N24" s="817"/>
      <c r="O24" s="803"/>
      <c r="P24" s="804"/>
      <c r="Q24" s="775"/>
      <c r="R24" s="794"/>
      <c r="S24" s="801"/>
      <c r="T24" s="820"/>
      <c r="U24" s="775"/>
      <c r="V24" s="444"/>
      <c r="W24" s="177"/>
      <c r="X24" s="210"/>
      <c r="Y24" s="260"/>
      <c r="Z24" s="260"/>
      <c r="AA24" s="260"/>
      <c r="AB24" s="260"/>
      <c r="AC24" s="261"/>
      <c r="AD24" s="261"/>
      <c r="AE24" s="261"/>
      <c r="AF24" s="261"/>
      <c r="AG24" s="262"/>
      <c r="AH24" s="198"/>
      <c r="AI24" s="198"/>
      <c r="AJ24" s="262"/>
      <c r="AK24" s="186"/>
      <c r="AL24" s="784"/>
      <c r="AN24" s="317"/>
      <c r="AO24" s="317"/>
      <c r="AP24" s="317"/>
      <c r="AQ24" s="317"/>
      <c r="AR24" s="317"/>
      <c r="AS24" s="317"/>
    </row>
    <row r="25" spans="1:53" ht="20.100000000000001" customHeight="1">
      <c r="A25" s="793"/>
      <c r="B25" s="793"/>
      <c r="C25" s="793"/>
      <c r="D25" s="793"/>
      <c r="E25" s="298"/>
      <c r="F25" s="348"/>
      <c r="G25" s="349"/>
      <c r="H25" s="349"/>
      <c r="I25" s="797"/>
      <c r="J25" s="798"/>
      <c r="K25" s="778"/>
      <c r="L25" s="799"/>
      <c r="M25" s="816"/>
      <c r="N25" s="817"/>
      <c r="O25" s="803"/>
      <c r="P25" s="804"/>
      <c r="Q25" s="775"/>
      <c r="R25" s="263"/>
      <c r="S25" s="265"/>
      <c r="T25" s="264"/>
      <c r="U25" s="260"/>
      <c r="V25" s="260"/>
      <c r="W25" s="260"/>
      <c r="X25" s="260"/>
      <c r="Y25" s="260"/>
      <c r="Z25" s="260"/>
      <c r="AA25" s="260"/>
      <c r="AB25" s="260"/>
      <c r="AC25" s="261"/>
      <c r="AD25" s="261"/>
      <c r="AE25" s="261"/>
      <c r="AF25" s="261"/>
      <c r="AG25" s="262"/>
      <c r="AH25" s="198"/>
      <c r="AI25" s="198"/>
      <c r="AJ25" s="262"/>
      <c r="AK25" s="186"/>
      <c r="AL25" s="784"/>
      <c r="AN25" s="317"/>
      <c r="AO25" s="317"/>
      <c r="AP25" s="317"/>
      <c r="AQ25" s="317"/>
      <c r="AR25" s="317"/>
      <c r="AS25" s="317"/>
    </row>
    <row r="26" spans="1:53" customFormat="1" ht="20.100000000000001" customHeight="1">
      <c r="A26" s="793"/>
      <c r="B26" s="793"/>
      <c r="C26" s="793"/>
      <c r="D26" s="793"/>
      <c r="E26" s="350"/>
      <c r="F26" s="351"/>
      <c r="G26" s="350"/>
      <c r="H26" s="350"/>
      <c r="I26" s="797"/>
      <c r="J26" s="798"/>
      <c r="K26" s="778"/>
      <c r="L26" s="799"/>
      <c r="M26" s="816"/>
      <c r="N26" s="443"/>
      <c r="O26" s="164"/>
      <c r="P26" s="210" t="s">
        <v>410</v>
      </c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266"/>
      <c r="AL26" s="784"/>
      <c r="AM26" s="307"/>
      <c r="AN26" s="307"/>
      <c r="AO26" s="318"/>
      <c r="AP26" s="318"/>
      <c r="AQ26" s="318"/>
      <c r="AR26" s="318"/>
      <c r="AS26" s="318"/>
      <c r="AT26" s="307"/>
      <c r="AU26" s="307"/>
      <c r="AV26" s="307"/>
      <c r="AW26" s="307"/>
    </row>
    <row r="27" spans="1:53" customFormat="1" ht="15" customHeight="1">
      <c r="A27" s="793"/>
      <c r="B27" s="793"/>
      <c r="C27" s="793"/>
      <c r="D27" s="350"/>
      <c r="E27" s="350"/>
      <c r="F27" s="348"/>
      <c r="G27" s="350"/>
      <c r="H27" s="350"/>
      <c r="I27" s="180"/>
      <c r="J27" s="85"/>
      <c r="K27" s="180"/>
      <c r="L27" s="328"/>
      <c r="M27" s="163" t="s">
        <v>5</v>
      </c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86"/>
      <c r="AL27" s="784"/>
      <c r="AM27" s="307"/>
      <c r="AN27" s="307"/>
      <c r="AO27" s="318"/>
      <c r="AP27" s="318"/>
      <c r="AQ27" s="318"/>
      <c r="AR27" s="318"/>
      <c r="AS27" s="318"/>
      <c r="AT27" s="307"/>
      <c r="AU27" s="307"/>
      <c r="AV27" s="307"/>
      <c r="AW27" s="307"/>
    </row>
    <row r="28" spans="1:53" customFormat="1" ht="15" customHeight="1">
      <c r="A28" s="793"/>
      <c r="B28" s="793"/>
      <c r="C28" s="350"/>
      <c r="D28" s="350"/>
      <c r="E28" s="350"/>
      <c r="F28" s="348"/>
      <c r="G28" s="350"/>
      <c r="H28" s="350"/>
      <c r="I28" s="180"/>
      <c r="J28" s="85"/>
      <c r="K28" s="180"/>
      <c r="L28" s="112"/>
      <c r="M28" s="162" t="s">
        <v>403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57"/>
      <c r="AD28" s="157"/>
      <c r="AE28" s="157"/>
      <c r="AF28" s="157"/>
      <c r="AG28" s="262"/>
      <c r="AH28" s="163"/>
      <c r="AI28" s="197"/>
      <c r="AJ28" s="162"/>
      <c r="AK28" s="198"/>
      <c r="AL28" s="18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</row>
    <row r="29" spans="1:53" customFormat="1" ht="15" customHeight="1">
      <c r="A29" s="793"/>
      <c r="B29" s="350"/>
      <c r="C29" s="350"/>
      <c r="D29" s="350"/>
      <c r="E29" s="350"/>
      <c r="F29" s="348"/>
      <c r="G29" s="350"/>
      <c r="H29" s="350"/>
      <c r="I29" s="180"/>
      <c r="J29" s="85"/>
      <c r="K29" s="180"/>
      <c r="L29" s="112"/>
      <c r="M29" s="177" t="s">
        <v>21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57"/>
      <c r="AD29" s="157"/>
      <c r="AE29" s="157"/>
      <c r="AF29" s="157"/>
      <c r="AG29" s="262"/>
      <c r="AH29" s="163"/>
      <c r="AI29" s="197"/>
      <c r="AJ29" s="162"/>
      <c r="AK29" s="198"/>
      <c r="AL29" s="18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</row>
    <row r="30" spans="1:53" customFormat="1" ht="15" customHeight="1">
      <c r="F30" s="179"/>
      <c r="G30" s="180"/>
      <c r="H30" s="180"/>
      <c r="I30" s="220"/>
      <c r="J30" s="85"/>
      <c r="L30" s="112"/>
      <c r="M30" s="210" t="s">
        <v>312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157"/>
      <c r="AD30" s="157"/>
      <c r="AE30" s="157"/>
      <c r="AF30" s="157"/>
      <c r="AG30" s="262"/>
      <c r="AH30" s="163"/>
      <c r="AI30" s="197"/>
      <c r="AJ30" s="162"/>
      <c r="AK30" s="198"/>
      <c r="AL30" s="18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</row>
    <row r="31" spans="1:53" ht="3" customHeight="1">
      <c r="AM31" s="35"/>
      <c r="AX31" s="298"/>
    </row>
    <row r="32" spans="1:53" ht="14.25" customHeight="1">
      <c r="L32" s="215"/>
      <c r="M32" s="216" t="s">
        <v>708</v>
      </c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213"/>
      <c r="AZ32" s="213"/>
      <c r="BA32" s="213"/>
    </row>
    <row r="33" spans="12:52" s="35" customFormat="1" ht="14.25" customHeight="1">
      <c r="L33" s="215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214"/>
      <c r="AY33" s="214"/>
      <c r="AZ33" s="214"/>
    </row>
  </sheetData>
  <sheetProtection password="FA9C" sheet="1" objects="1" scenarios="1" formatColumns="0" formatRows="0"/>
  <dataConsolidate leftLabels="1" link="1"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7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213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 t="str">
        <f>IF('Перечень тарифов'!R21="","наименование отсутствует","" &amp; 'Перечень тарифов'!R21 &amp; "")</f>
        <v>НАЛ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601"/>
      <c r="D11" s="601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601"/>
      <c r="F12" s="469" t="str">
        <f>"4."&amp;mergeValue(A12) &amp;"."&amp;mergeValue(B12)&amp;"."&amp;mergeValue(C12)</f>
        <v>4.1.1.1</v>
      </c>
      <c r="G12" s="476" t="s">
        <v>572</v>
      </c>
      <c r="H12" s="454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5"/>
      <c r="B13" s="765"/>
      <c r="C13" s="765"/>
      <c r="D13" s="601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62"/>
      <c r="G14" s="555"/>
      <c r="H14" s="556"/>
      <c r="I14" s="34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0" t="s">
        <v>680</v>
      </c>
      <c r="H15" s="760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PIWWqpY7x3vsxkQUlKytQO+xFgw049N/eTTIAOt57uR9+1l4rzPMm7egoNvjfSzg7JCGfnNxfbShNCw7CjyQgA==" saltValue="tCUTuwZIpRiO909UjsfsZ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242</v>
      </c>
    </row>
    <row r="2" spans="1:27" ht="16.5" customHeight="1">
      <c r="B2" s="695" t="str">
        <f>"Код отчёта: " &amp; GetCode()</f>
        <v>Код отчёта: FAS.JKH.OPEN.INFO.PRICE.HVS</v>
      </c>
      <c r="C2" s="695"/>
      <c r="D2" s="695"/>
      <c r="E2" s="695"/>
      <c r="F2" s="695"/>
      <c r="G2" s="695"/>
      <c r="Q2" s="356"/>
      <c r="R2" s="356"/>
      <c r="S2" s="356"/>
      <c r="T2" s="356"/>
      <c r="U2" s="356"/>
      <c r="V2" s="356"/>
      <c r="W2" s="356"/>
    </row>
    <row r="3" spans="1:27" ht="18" customHeight="1">
      <c r="B3" s="696" t="str">
        <f>"Версия " &amp; GetVersion()</f>
        <v>Версия 1.0.2</v>
      </c>
      <c r="C3" s="696"/>
      <c r="H3" s="42"/>
      <c r="I3" s="42"/>
      <c r="J3" s="42"/>
      <c r="K3" s="42"/>
      <c r="L3" s="42"/>
      <c r="M3" s="42"/>
      <c r="N3" s="42"/>
      <c r="O3" s="42"/>
      <c r="P3" s="42"/>
      <c r="Q3" s="356"/>
      <c r="R3" s="356"/>
      <c r="S3" s="356"/>
      <c r="T3" s="356"/>
      <c r="U3" s="356"/>
      <c r="V3" s="356"/>
      <c r="W3" s="386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00" t="s">
        <v>495</v>
      </c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  <c r="Y5" s="701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697" t="s">
        <v>676</v>
      </c>
      <c r="F7" s="697"/>
      <c r="G7" s="697"/>
      <c r="H7" s="697"/>
      <c r="I7" s="697"/>
      <c r="J7" s="697"/>
      <c r="K7" s="697"/>
      <c r="L7" s="697"/>
      <c r="M7" s="697"/>
      <c r="N7" s="697"/>
      <c r="O7" s="697"/>
      <c r="P7" s="697"/>
      <c r="Q7" s="697"/>
      <c r="R7" s="697"/>
      <c r="S7" s="697"/>
      <c r="T7" s="697"/>
      <c r="U7" s="697"/>
      <c r="V7" s="697"/>
      <c r="W7" s="697"/>
      <c r="X7" s="697"/>
      <c r="Y7" s="58"/>
    </row>
    <row r="8" spans="1:27" ht="15" customHeight="1">
      <c r="A8" s="42"/>
      <c r="B8" s="77"/>
      <c r="C8" s="76"/>
      <c r="D8" s="59"/>
      <c r="E8" s="697"/>
      <c r="F8" s="697"/>
      <c r="G8" s="697"/>
      <c r="H8" s="697"/>
      <c r="I8" s="697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97"/>
      <c r="W8" s="697"/>
      <c r="X8" s="697"/>
      <c r="Y8" s="58"/>
    </row>
    <row r="9" spans="1:27" ht="15" customHeight="1">
      <c r="A9" s="42"/>
      <c r="B9" s="77"/>
      <c r="C9" s="76"/>
      <c r="D9" s="59"/>
      <c r="E9" s="697"/>
      <c r="F9" s="697"/>
      <c r="G9" s="697"/>
      <c r="H9" s="697"/>
      <c r="I9" s="697"/>
      <c r="J9" s="697"/>
      <c r="K9" s="697"/>
      <c r="L9" s="697"/>
      <c r="M9" s="697"/>
      <c r="N9" s="697"/>
      <c r="O9" s="697"/>
      <c r="P9" s="697"/>
      <c r="Q9" s="697"/>
      <c r="R9" s="697"/>
      <c r="S9" s="697"/>
      <c r="T9" s="697"/>
      <c r="U9" s="697"/>
      <c r="V9" s="697"/>
      <c r="W9" s="697"/>
      <c r="X9" s="697"/>
      <c r="Y9" s="58"/>
    </row>
    <row r="10" spans="1:27" ht="10.5" customHeight="1">
      <c r="A10" s="42"/>
      <c r="B10" s="77"/>
      <c r="C10" s="76"/>
      <c r="D10" s="59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58"/>
    </row>
    <row r="11" spans="1:27" ht="27" customHeight="1">
      <c r="A11" s="42"/>
      <c r="B11" s="77"/>
      <c r="C11" s="76"/>
      <c r="D11" s="59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58"/>
    </row>
    <row r="12" spans="1:27" ht="12" customHeight="1">
      <c r="A12" s="42"/>
      <c r="B12" s="77"/>
      <c r="C12" s="76"/>
      <c r="D12" s="59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58"/>
    </row>
    <row r="13" spans="1:27" ht="38.25" customHeight="1">
      <c r="A13" s="42"/>
      <c r="B13" s="77"/>
      <c r="C13" s="76"/>
      <c r="D13" s="59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72"/>
    </row>
    <row r="14" spans="1:27" ht="15" customHeight="1">
      <c r="A14" s="42"/>
      <c r="B14" s="77"/>
      <c r="C14" s="76"/>
      <c r="D14" s="59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58"/>
    </row>
    <row r="15" spans="1:27" ht="15">
      <c r="A15" s="42"/>
      <c r="B15" s="77"/>
      <c r="C15" s="76"/>
      <c r="D15" s="59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58"/>
    </row>
    <row r="16" spans="1:27" ht="15">
      <c r="A16" s="42"/>
      <c r="B16" s="77"/>
      <c r="C16" s="76"/>
      <c r="D16" s="59"/>
      <c r="E16" s="697"/>
      <c r="F16" s="697"/>
      <c r="G16" s="697"/>
      <c r="H16" s="697"/>
      <c r="I16" s="697"/>
      <c r="J16" s="697"/>
      <c r="K16" s="697"/>
      <c r="L16" s="697"/>
      <c r="M16" s="697"/>
      <c r="N16" s="697"/>
      <c r="O16" s="697"/>
      <c r="P16" s="697"/>
      <c r="Q16" s="697"/>
      <c r="R16" s="697"/>
      <c r="S16" s="697"/>
      <c r="T16" s="697"/>
      <c r="U16" s="697"/>
      <c r="V16" s="697"/>
      <c r="W16" s="697"/>
      <c r="X16" s="697"/>
      <c r="Y16" s="58"/>
    </row>
    <row r="17" spans="1:25" ht="15" customHeight="1">
      <c r="A17" s="42"/>
      <c r="B17" s="77"/>
      <c r="C17" s="76"/>
      <c r="D17" s="59"/>
      <c r="E17" s="697"/>
      <c r="F17" s="697"/>
      <c r="G17" s="697"/>
      <c r="H17" s="697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58"/>
    </row>
    <row r="18" spans="1:25" ht="15">
      <c r="A18" s="42"/>
      <c r="B18" s="77"/>
      <c r="C18" s="76"/>
      <c r="D18" s="59"/>
      <c r="E18" s="697"/>
      <c r="F18" s="697"/>
      <c r="G18" s="697"/>
      <c r="H18" s="697"/>
      <c r="I18" s="697"/>
      <c r="J18" s="697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58"/>
    </row>
    <row r="19" spans="1:25" ht="59.25" customHeight="1">
      <c r="A19" s="42"/>
      <c r="B19" s="77"/>
      <c r="C19" s="76"/>
      <c r="D19" s="65"/>
      <c r="E19" s="697"/>
      <c r="F19" s="697"/>
      <c r="G19" s="697"/>
      <c r="H19" s="697"/>
      <c r="I19" s="697"/>
      <c r="J19" s="697"/>
      <c r="K19" s="697"/>
      <c r="L19" s="697"/>
      <c r="M19" s="697"/>
      <c r="N19" s="697"/>
      <c r="O19" s="697"/>
      <c r="P19" s="697"/>
      <c r="Q19" s="697"/>
      <c r="R19" s="697"/>
      <c r="S19" s="697"/>
      <c r="T19" s="697"/>
      <c r="U19" s="697"/>
      <c r="V19" s="697"/>
      <c r="W19" s="697"/>
      <c r="X19" s="69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240</v>
      </c>
      <c r="F21" s="703" t="s">
        <v>257</v>
      </c>
      <c r="G21" s="704"/>
      <c r="H21" s="704"/>
      <c r="I21" s="704"/>
      <c r="J21" s="704"/>
      <c r="K21" s="704"/>
      <c r="L21" s="704"/>
      <c r="M21" s="704"/>
      <c r="N21" s="59"/>
      <c r="O21" s="70" t="s">
        <v>240</v>
      </c>
      <c r="P21" s="705" t="s">
        <v>241</v>
      </c>
      <c r="Q21" s="706"/>
      <c r="R21" s="706"/>
      <c r="S21" s="706"/>
      <c r="T21" s="706"/>
      <c r="U21" s="706"/>
      <c r="V21" s="706"/>
      <c r="W21" s="706"/>
      <c r="X21" s="706"/>
      <c r="Y21" s="58"/>
    </row>
    <row r="22" spans="1:25" ht="14.25" hidden="1" customHeight="1">
      <c r="A22" s="42"/>
      <c r="B22" s="77"/>
      <c r="C22" s="76"/>
      <c r="D22" s="60"/>
      <c r="E22" s="94" t="s">
        <v>240</v>
      </c>
      <c r="F22" s="703" t="s">
        <v>243</v>
      </c>
      <c r="G22" s="704"/>
      <c r="H22" s="704"/>
      <c r="I22" s="704"/>
      <c r="J22" s="704"/>
      <c r="K22" s="704"/>
      <c r="L22" s="704"/>
      <c r="M22" s="704"/>
      <c r="N22" s="59"/>
      <c r="O22" s="73" t="s">
        <v>240</v>
      </c>
      <c r="P22" s="705" t="s">
        <v>674</v>
      </c>
      <c r="Q22" s="706"/>
      <c r="R22" s="706"/>
      <c r="S22" s="706"/>
      <c r="T22" s="706"/>
      <c r="U22" s="706"/>
      <c r="V22" s="706"/>
      <c r="W22" s="706"/>
      <c r="X22" s="706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98"/>
      <c r="Q23" s="698"/>
      <c r="R23" s="698"/>
      <c r="S23" s="698"/>
      <c r="T23" s="698"/>
      <c r="U23" s="698"/>
      <c r="V23" s="698"/>
      <c r="W23" s="69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02" t="s">
        <v>442</v>
      </c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58"/>
    </row>
    <row r="36" spans="1:25" ht="38.25" hidden="1" customHeight="1">
      <c r="A36" s="42"/>
      <c r="B36" s="77"/>
      <c r="C36" s="76"/>
      <c r="D36" s="60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58"/>
    </row>
    <row r="37" spans="1:25" ht="9.75" hidden="1" customHeight="1">
      <c r="A37" s="42"/>
      <c r="B37" s="77"/>
      <c r="C37" s="76"/>
      <c r="D37" s="60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58"/>
    </row>
    <row r="38" spans="1:25" ht="51" hidden="1" customHeight="1">
      <c r="A38" s="42"/>
      <c r="B38" s="77"/>
      <c r="C38" s="76"/>
      <c r="D38" s="60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58"/>
    </row>
    <row r="39" spans="1:25" ht="15" hidden="1" customHeight="1">
      <c r="A39" s="42"/>
      <c r="B39" s="77"/>
      <c r="C39" s="76"/>
      <c r="D39" s="60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58"/>
    </row>
    <row r="40" spans="1:25" ht="12" hidden="1" customHeight="1">
      <c r="A40" s="42"/>
      <c r="B40" s="77"/>
      <c r="C40" s="76"/>
      <c r="D40" s="60"/>
      <c r="E40" s="707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58"/>
    </row>
    <row r="41" spans="1:25" ht="38.25" hidden="1" customHeight="1">
      <c r="A41" s="42"/>
      <c r="B41" s="77"/>
      <c r="C41" s="76"/>
      <c r="D41" s="60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58"/>
    </row>
    <row r="42" spans="1:25" ht="15" hidden="1">
      <c r="A42" s="42"/>
      <c r="B42" s="77"/>
      <c r="C42" s="76"/>
      <c r="D42" s="60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58"/>
    </row>
    <row r="43" spans="1:25" ht="15" hidden="1">
      <c r="A43" s="42"/>
      <c r="B43" s="77"/>
      <c r="C43" s="76"/>
      <c r="D43" s="60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58"/>
    </row>
    <row r="44" spans="1:25" ht="33.75" hidden="1" customHeight="1">
      <c r="A44" s="42"/>
      <c r="B44" s="77"/>
      <c r="C44" s="76"/>
      <c r="D44" s="65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58"/>
    </row>
    <row r="45" spans="1:25" ht="15" hidden="1">
      <c r="A45" s="42"/>
      <c r="B45" s="77"/>
      <c r="C45" s="76"/>
      <c r="D45" s="65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58"/>
    </row>
    <row r="46" spans="1:25" ht="24" hidden="1" customHeight="1">
      <c r="A46" s="42"/>
      <c r="B46" s="77"/>
      <c r="C46" s="76"/>
      <c r="D46" s="60"/>
      <c r="E46" s="713" t="s">
        <v>239</v>
      </c>
      <c r="F46" s="713"/>
      <c r="G46" s="713"/>
      <c r="H46" s="713"/>
      <c r="I46" s="713"/>
      <c r="J46" s="713"/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58"/>
    </row>
    <row r="47" spans="1:25" ht="37.5" hidden="1" customHeight="1">
      <c r="A47" s="42"/>
      <c r="B47" s="77"/>
      <c r="C47" s="76"/>
      <c r="D47" s="60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58"/>
    </row>
    <row r="48" spans="1:25" ht="24" hidden="1" customHeight="1">
      <c r="A48" s="42"/>
      <c r="B48" s="77"/>
      <c r="C48" s="76"/>
      <c r="D48" s="60"/>
      <c r="E48" s="713"/>
      <c r="F48" s="713"/>
      <c r="G48" s="713"/>
      <c r="H48" s="713"/>
      <c r="I48" s="713"/>
      <c r="J48" s="713"/>
      <c r="K48" s="713"/>
      <c r="L48" s="713"/>
      <c r="M48" s="713"/>
      <c r="N48" s="713"/>
      <c r="O48" s="713"/>
      <c r="P48" s="713"/>
      <c r="Q48" s="713"/>
      <c r="R48" s="713"/>
      <c r="S48" s="713"/>
      <c r="T48" s="713"/>
      <c r="U48" s="713"/>
      <c r="V48" s="713"/>
      <c r="W48" s="713"/>
      <c r="X48" s="713"/>
      <c r="Y48" s="58"/>
    </row>
    <row r="49" spans="1:25" ht="51" hidden="1" customHeight="1">
      <c r="A49" s="42"/>
      <c r="B49" s="77"/>
      <c r="C49" s="76"/>
      <c r="D49" s="60"/>
      <c r="E49" s="713"/>
      <c r="F49" s="713"/>
      <c r="G49" s="713"/>
      <c r="H49" s="713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58"/>
    </row>
    <row r="50" spans="1:25" ht="15" hidden="1">
      <c r="A50" s="42"/>
      <c r="B50" s="77"/>
      <c r="C50" s="76"/>
      <c r="D50" s="60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13"/>
      <c r="X50" s="713"/>
      <c r="Y50" s="58"/>
    </row>
    <row r="51" spans="1:25" ht="15" hidden="1">
      <c r="A51" s="42"/>
      <c r="B51" s="77"/>
      <c r="C51" s="76"/>
      <c r="D51" s="60"/>
      <c r="E51" s="713"/>
      <c r="F51" s="713"/>
      <c r="G51" s="713"/>
      <c r="H51" s="713"/>
      <c r="I51" s="713"/>
      <c r="J51" s="713"/>
      <c r="K51" s="713"/>
      <c r="L51" s="713"/>
      <c r="M51" s="713"/>
      <c r="N51" s="713"/>
      <c r="O51" s="713"/>
      <c r="P51" s="713"/>
      <c r="Q51" s="713"/>
      <c r="R51" s="713"/>
      <c r="S51" s="713"/>
      <c r="T51" s="713"/>
      <c r="U51" s="713"/>
      <c r="V51" s="713"/>
      <c r="W51" s="713"/>
      <c r="X51" s="713"/>
      <c r="Y51" s="58"/>
    </row>
    <row r="52" spans="1:25" ht="15" hidden="1">
      <c r="A52" s="42"/>
      <c r="B52" s="77"/>
      <c r="C52" s="76"/>
      <c r="D52" s="60"/>
      <c r="E52" s="713"/>
      <c r="F52" s="713"/>
      <c r="G52" s="713"/>
      <c r="H52" s="713"/>
      <c r="I52" s="713"/>
      <c r="J52" s="713"/>
      <c r="K52" s="713"/>
      <c r="L52" s="713"/>
      <c r="M52" s="713"/>
      <c r="N52" s="713"/>
      <c r="O52" s="713"/>
      <c r="P52" s="713"/>
      <c r="Q52" s="713"/>
      <c r="R52" s="713"/>
      <c r="S52" s="713"/>
      <c r="T52" s="713"/>
      <c r="U52" s="713"/>
      <c r="V52" s="713"/>
      <c r="W52" s="713"/>
      <c r="X52" s="713"/>
      <c r="Y52" s="58"/>
    </row>
    <row r="53" spans="1:25" ht="15" hidden="1">
      <c r="A53" s="42"/>
      <c r="B53" s="77"/>
      <c r="C53" s="76"/>
      <c r="D53" s="60"/>
      <c r="E53" s="713"/>
      <c r="F53" s="713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713"/>
      <c r="V53" s="713"/>
      <c r="W53" s="713"/>
      <c r="X53" s="713"/>
      <c r="Y53" s="58"/>
    </row>
    <row r="54" spans="1:25" ht="15" hidden="1">
      <c r="A54" s="42"/>
      <c r="B54" s="77"/>
      <c r="C54" s="76"/>
      <c r="D54" s="60"/>
      <c r="E54" s="713"/>
      <c r="F54" s="713"/>
      <c r="G54" s="713"/>
      <c r="H54" s="713"/>
      <c r="I54" s="713"/>
      <c r="J54" s="713"/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3"/>
      <c r="Y54" s="58"/>
    </row>
    <row r="55" spans="1:25" ht="15" hidden="1">
      <c r="A55" s="42"/>
      <c r="B55" s="77"/>
      <c r="C55" s="76"/>
      <c r="D55" s="60"/>
      <c r="E55" s="713"/>
      <c r="F55" s="713"/>
      <c r="G55" s="713"/>
      <c r="H55" s="713"/>
      <c r="I55" s="713"/>
      <c r="J55" s="713"/>
      <c r="K55" s="713"/>
      <c r="L55" s="713"/>
      <c r="M55" s="713"/>
      <c r="N55" s="713"/>
      <c r="O55" s="713"/>
      <c r="P55" s="713"/>
      <c r="Q55" s="713"/>
      <c r="R55" s="713"/>
      <c r="S55" s="713"/>
      <c r="T55" s="713"/>
      <c r="U55" s="713"/>
      <c r="V55" s="713"/>
      <c r="W55" s="713"/>
      <c r="X55" s="713"/>
      <c r="Y55" s="58"/>
    </row>
    <row r="56" spans="1:25" ht="25.5" hidden="1" customHeight="1">
      <c r="A56" s="42"/>
      <c r="B56" s="77"/>
      <c r="C56" s="76"/>
      <c r="D56" s="65"/>
      <c r="E56" s="713"/>
      <c r="F56" s="713"/>
      <c r="G56" s="713"/>
      <c r="H56" s="713"/>
      <c r="I56" s="713"/>
      <c r="J56" s="713"/>
      <c r="K56" s="713"/>
      <c r="L56" s="713"/>
      <c r="M56" s="713"/>
      <c r="N56" s="713"/>
      <c r="O56" s="713"/>
      <c r="P56" s="713"/>
      <c r="Q56" s="713"/>
      <c r="R56" s="713"/>
      <c r="S56" s="713"/>
      <c r="T56" s="713"/>
      <c r="U56" s="713"/>
      <c r="V56" s="713"/>
      <c r="W56" s="713"/>
      <c r="X56" s="713"/>
      <c r="Y56" s="58"/>
    </row>
    <row r="57" spans="1:25" ht="15" hidden="1">
      <c r="A57" s="42"/>
      <c r="B57" s="77"/>
      <c r="C57" s="76"/>
      <c r="D57" s="65"/>
      <c r="E57" s="713"/>
      <c r="F57" s="713"/>
      <c r="G57" s="713"/>
      <c r="H57" s="713"/>
      <c r="I57" s="713"/>
      <c r="J57" s="713"/>
      <c r="K57" s="713"/>
      <c r="L57" s="713"/>
      <c r="M57" s="713"/>
      <c r="N57" s="713"/>
      <c r="O57" s="713"/>
      <c r="P57" s="713"/>
      <c r="Q57" s="713"/>
      <c r="R57" s="713"/>
      <c r="S57" s="713"/>
      <c r="T57" s="713"/>
      <c r="U57" s="713"/>
      <c r="V57" s="713"/>
      <c r="W57" s="713"/>
      <c r="X57" s="713"/>
      <c r="Y57" s="58"/>
    </row>
    <row r="58" spans="1:25" ht="15" hidden="1" customHeight="1">
      <c r="A58" s="42"/>
      <c r="B58" s="77"/>
      <c r="C58" s="76"/>
      <c r="D58" s="60"/>
      <c r="E58" s="699" t="s">
        <v>443</v>
      </c>
      <c r="F58" s="699"/>
      <c r="G58" s="699"/>
      <c r="H58" s="699"/>
      <c r="I58" s="699"/>
      <c r="J58" s="699"/>
      <c r="K58" s="699"/>
      <c r="L58" s="699"/>
      <c r="M58" s="699"/>
      <c r="N58" s="699"/>
      <c r="O58" s="699"/>
      <c r="P58" s="699"/>
      <c r="Q58" s="699"/>
      <c r="R58" s="699"/>
      <c r="S58" s="699"/>
      <c r="T58" s="699"/>
      <c r="U58" s="699"/>
      <c r="V58" s="356"/>
      <c r="W58" s="356"/>
      <c r="X58" s="356"/>
      <c r="Y58" s="58"/>
    </row>
    <row r="59" spans="1:25" ht="15" hidden="1" customHeight="1">
      <c r="A59" s="42"/>
      <c r="B59" s="77"/>
      <c r="C59" s="76"/>
      <c r="D59" s="60"/>
      <c r="E59" s="714"/>
      <c r="F59" s="714"/>
      <c r="G59" s="714"/>
      <c r="H59" s="707"/>
      <c r="I59" s="708"/>
      <c r="J59" s="708"/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58"/>
    </row>
    <row r="60" spans="1:25" ht="15" hidden="1" customHeight="1">
      <c r="A60" s="42"/>
      <c r="B60" s="77"/>
      <c r="C60" s="76"/>
      <c r="D60" s="60"/>
      <c r="E60" s="710"/>
      <c r="F60" s="710"/>
      <c r="G60" s="710"/>
      <c r="H60" s="712"/>
      <c r="I60" s="712"/>
      <c r="J60" s="712"/>
      <c r="K60" s="712"/>
      <c r="L60" s="712"/>
      <c r="M60" s="712"/>
      <c r="N60" s="712"/>
      <c r="O60" s="712"/>
      <c r="P60" s="712"/>
      <c r="Q60" s="712"/>
      <c r="R60" s="712"/>
      <c r="S60" s="712"/>
      <c r="T60" s="712"/>
      <c r="U60" s="712"/>
      <c r="V60" s="712"/>
      <c r="W60" s="712"/>
      <c r="X60" s="712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712"/>
      <c r="I61" s="712"/>
      <c r="J61" s="712"/>
      <c r="K61" s="712"/>
      <c r="L61" s="712"/>
      <c r="M61" s="712"/>
      <c r="N61" s="712"/>
      <c r="O61" s="712"/>
      <c r="P61" s="712"/>
      <c r="Q61" s="712"/>
      <c r="R61" s="712"/>
      <c r="S61" s="712"/>
      <c r="T61" s="712"/>
      <c r="U61" s="712"/>
      <c r="V61" s="712"/>
      <c r="W61" s="712"/>
      <c r="X61" s="712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699" t="s">
        <v>444</v>
      </c>
      <c r="F70" s="699"/>
      <c r="G70" s="699"/>
      <c r="H70" s="699"/>
      <c r="I70" s="699"/>
      <c r="J70" s="699"/>
      <c r="K70" s="699"/>
      <c r="L70" s="699"/>
      <c r="M70" s="699"/>
      <c r="N70" s="699"/>
      <c r="O70" s="699"/>
      <c r="P70" s="699"/>
      <c r="Q70" s="699"/>
      <c r="R70" s="699"/>
      <c r="S70" s="699"/>
      <c r="T70" s="699"/>
      <c r="U70" s="609"/>
      <c r="V70" s="609"/>
      <c r="W70" s="609"/>
      <c r="X70" s="609"/>
      <c r="Y70" s="58"/>
    </row>
    <row r="71" spans="1:25" ht="15" hidden="1">
      <c r="A71" s="42"/>
      <c r="B71" s="77"/>
      <c r="C71" s="76"/>
      <c r="D71" s="60"/>
      <c r="E71" s="699" t="s">
        <v>673</v>
      </c>
      <c r="F71" s="699"/>
      <c r="G71" s="699"/>
      <c r="H71" s="699"/>
      <c r="I71" s="699"/>
      <c r="J71" s="699"/>
      <c r="K71" s="699"/>
      <c r="L71" s="699"/>
      <c r="M71" s="699"/>
      <c r="N71" s="699"/>
      <c r="O71" s="699"/>
      <c r="P71" s="699"/>
      <c r="Q71" s="699"/>
      <c r="R71" s="699"/>
      <c r="S71" s="699"/>
      <c r="T71" s="699"/>
      <c r="U71" s="610"/>
      <c r="V71" s="610"/>
      <c r="W71" s="610"/>
      <c r="X71" s="610"/>
      <c r="Y71" s="58"/>
    </row>
    <row r="72" spans="1:25" ht="40.5" hidden="1" customHeight="1">
      <c r="A72" s="42"/>
      <c r="B72" s="77"/>
      <c r="C72" s="76"/>
      <c r="D72" s="6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58"/>
    </row>
    <row r="73" spans="1:25" ht="63" hidden="1" customHeight="1">
      <c r="A73" s="42"/>
      <c r="B73" s="77"/>
      <c r="C73" s="76"/>
      <c r="D73" s="60"/>
      <c r="E73" s="610"/>
      <c r="F73" s="610"/>
      <c r="G73" s="610"/>
      <c r="H73" s="610"/>
      <c r="I73" s="610"/>
      <c r="J73" s="610"/>
      <c r="K73" s="610"/>
      <c r="L73" s="610"/>
      <c r="M73" s="610"/>
      <c r="N73" s="610"/>
      <c r="O73" s="610"/>
      <c r="P73" s="610"/>
      <c r="Q73" s="610"/>
      <c r="R73" s="610"/>
      <c r="S73" s="610"/>
      <c r="T73" s="610"/>
      <c r="U73" s="610"/>
      <c r="V73" s="610"/>
      <c r="W73" s="610"/>
      <c r="X73" s="610"/>
      <c r="Y73" s="58"/>
    </row>
    <row r="74" spans="1:25" ht="30" hidden="1" customHeight="1">
      <c r="A74" s="42"/>
      <c r="B74" s="77"/>
      <c r="C74" s="76"/>
      <c r="D74" s="60"/>
      <c r="E74" s="610"/>
      <c r="F74" s="610"/>
      <c r="G74" s="610"/>
      <c r="H74" s="610"/>
      <c r="I74" s="610"/>
      <c r="J74" s="610"/>
      <c r="K74" s="610"/>
      <c r="L74" s="610"/>
      <c r="M74" s="610"/>
      <c r="N74" s="610"/>
      <c r="O74" s="610"/>
      <c r="P74" s="610"/>
      <c r="Q74" s="610"/>
      <c r="R74" s="610"/>
      <c r="S74" s="610"/>
      <c r="T74" s="610"/>
      <c r="U74" s="610"/>
      <c r="V74" s="610"/>
      <c r="W74" s="610"/>
      <c r="X74" s="610"/>
      <c r="Y74" s="58"/>
    </row>
    <row r="75" spans="1:25" ht="30" hidden="1" customHeight="1">
      <c r="A75" s="42"/>
      <c r="B75" s="77"/>
      <c r="C75" s="76"/>
      <c r="D75" s="6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0"/>
      <c r="X75" s="610"/>
      <c r="Y75" s="58"/>
    </row>
    <row r="76" spans="1:25" ht="15" hidden="1">
      <c r="A76" s="42"/>
      <c r="B76" s="77"/>
      <c r="C76" s="76"/>
      <c r="D76" s="60"/>
      <c r="E76" s="610"/>
      <c r="F76" s="610"/>
      <c r="G76" s="610"/>
      <c r="H76" s="610"/>
      <c r="I76" s="610"/>
      <c r="J76" s="610"/>
      <c r="K76" s="610"/>
      <c r="L76" s="610"/>
      <c r="M76" s="610"/>
      <c r="N76" s="610"/>
      <c r="O76" s="610"/>
      <c r="P76" s="610"/>
      <c r="Q76" s="610"/>
      <c r="R76" s="610"/>
      <c r="S76" s="610"/>
      <c r="T76" s="610"/>
      <c r="U76" s="610"/>
      <c r="V76" s="610"/>
      <c r="W76" s="610"/>
      <c r="X76" s="610"/>
      <c r="Y76" s="58"/>
    </row>
    <row r="77" spans="1:25" ht="15" hidden="1">
      <c r="A77" s="42"/>
      <c r="B77" s="77"/>
      <c r="C77" s="76"/>
      <c r="D77" s="60"/>
      <c r="E77" s="610"/>
      <c r="F77" s="610"/>
      <c r="G77" s="610"/>
      <c r="H77" s="610"/>
      <c r="I77" s="610"/>
      <c r="J77" s="610"/>
      <c r="K77" s="610"/>
      <c r="L77" s="610"/>
      <c r="M77" s="610"/>
      <c r="N77" s="610"/>
      <c r="O77" s="610"/>
      <c r="P77" s="610"/>
      <c r="Q77" s="610"/>
      <c r="R77" s="610"/>
      <c r="S77" s="610"/>
      <c r="T77" s="610"/>
      <c r="U77" s="610"/>
      <c r="V77" s="610"/>
      <c r="W77" s="610"/>
      <c r="X77" s="610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611"/>
      <c r="F79" s="611"/>
      <c r="G79" s="611"/>
      <c r="H79" s="611"/>
      <c r="I79" s="611"/>
      <c r="J79" s="611"/>
      <c r="K79" s="611"/>
      <c r="L79" s="611"/>
      <c r="M79" s="611"/>
      <c r="N79" s="611"/>
      <c r="O79" s="611"/>
      <c r="P79" s="611"/>
      <c r="Q79" s="611"/>
      <c r="R79" s="611"/>
      <c r="S79" s="611"/>
      <c r="T79" s="611"/>
      <c r="U79" s="611"/>
      <c r="V79" s="611"/>
      <c r="W79" s="611"/>
      <c r="X79" s="611"/>
      <c r="Y79" s="58"/>
    </row>
    <row r="80" spans="1:25" ht="14.25" hidden="1" customHeight="1">
      <c r="A80" s="42"/>
      <c r="B80" s="77"/>
      <c r="C80" s="76"/>
      <c r="D80" s="60"/>
      <c r="E80" s="612"/>
      <c r="F80" s="612"/>
      <c r="G80" s="612"/>
      <c r="H80" s="612"/>
      <c r="Y80" s="58"/>
    </row>
    <row r="81" spans="1:25" ht="15" hidden="1">
      <c r="A81" s="42"/>
      <c r="B81" s="77"/>
      <c r="C81" s="76"/>
      <c r="D81" s="60"/>
      <c r="E81" s="699" t="s">
        <v>443</v>
      </c>
      <c r="F81" s="699"/>
      <c r="G81" s="699"/>
      <c r="H81" s="699"/>
      <c r="I81" s="699"/>
      <c r="J81" s="699"/>
      <c r="K81" s="699"/>
      <c r="L81" s="699"/>
      <c r="M81" s="699"/>
      <c r="N81" s="699"/>
      <c r="O81" s="699"/>
      <c r="P81" s="699"/>
      <c r="Q81" s="699"/>
      <c r="R81" s="699"/>
      <c r="S81" s="699"/>
      <c r="T81" s="699"/>
      <c r="U81" s="699"/>
      <c r="V81" s="356"/>
      <c r="W81" s="356"/>
      <c r="X81" s="356"/>
      <c r="Y81" s="58"/>
    </row>
    <row r="82" spans="1:25" ht="15" hidden="1" customHeight="1">
      <c r="A82" s="42"/>
      <c r="B82" s="77"/>
      <c r="C82" s="76"/>
      <c r="D82" s="60"/>
      <c r="E82" s="710"/>
      <c r="F82" s="710"/>
      <c r="G82" s="710"/>
      <c r="H82" s="707"/>
      <c r="I82" s="708"/>
      <c r="J82" s="708"/>
      <c r="K82" s="708"/>
      <c r="L82" s="708"/>
      <c r="M82" s="708"/>
      <c r="N82" s="708"/>
      <c r="O82" s="708"/>
      <c r="P82" s="708"/>
      <c r="Q82" s="708"/>
      <c r="R82" s="708"/>
      <c r="S82" s="708"/>
      <c r="T82" s="708"/>
      <c r="U82" s="708"/>
      <c r="V82" s="708"/>
      <c r="W82" s="708"/>
      <c r="X82" s="70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712"/>
      <c r="I84" s="712"/>
      <c r="J84" s="712"/>
      <c r="K84" s="712"/>
      <c r="L84" s="712"/>
      <c r="M84" s="712"/>
      <c r="N84" s="712"/>
      <c r="O84" s="712"/>
      <c r="P84" s="712"/>
      <c r="Q84" s="712"/>
      <c r="R84" s="712"/>
      <c r="S84" s="712"/>
      <c r="T84" s="712"/>
      <c r="U84" s="712"/>
      <c r="V84" s="712"/>
      <c r="W84" s="712"/>
      <c r="X84" s="712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711" t="s">
        <v>238</v>
      </c>
      <c r="F98" s="711"/>
      <c r="G98" s="711"/>
      <c r="H98" s="711"/>
      <c r="I98" s="711"/>
      <c r="J98" s="711"/>
      <c r="K98" s="711"/>
      <c r="L98" s="711"/>
      <c r="M98" s="711"/>
      <c r="N98" s="711"/>
      <c r="O98" s="711"/>
      <c r="P98" s="711"/>
      <c r="Q98" s="711"/>
      <c r="R98" s="711"/>
      <c r="S98" s="711"/>
      <c r="T98" s="711"/>
      <c r="U98" s="711"/>
      <c r="V98" s="711"/>
      <c r="W98" s="711"/>
      <c r="X98" s="711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09" t="s">
        <v>237</v>
      </c>
      <c r="G100" s="709"/>
      <c r="H100" s="709"/>
      <c r="I100" s="709"/>
      <c r="J100" s="709"/>
      <c r="K100" s="709"/>
      <c r="L100" s="709"/>
      <c r="M100" s="709"/>
      <c r="N100" s="709"/>
      <c r="O100" s="709"/>
      <c r="P100" s="709"/>
      <c r="Q100" s="709"/>
      <c r="R100" s="709"/>
      <c r="S100" s="709"/>
      <c r="T100" s="61"/>
      <c r="U100" s="59"/>
      <c r="V100" s="59"/>
      <c r="W100" s="59"/>
      <c r="X100" s="59"/>
      <c r="Y100" s="58"/>
      <c r="AA100" s="78" t="s">
        <v>235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09" t="s">
        <v>236</v>
      </c>
      <c r="G102" s="709"/>
      <c r="H102" s="709"/>
      <c r="I102" s="709"/>
      <c r="J102" s="709"/>
      <c r="K102" s="709"/>
      <c r="L102" s="709"/>
      <c r="M102" s="709"/>
      <c r="N102" s="709"/>
      <c r="O102" s="709"/>
      <c r="P102" s="709"/>
      <c r="Q102" s="709"/>
      <c r="R102" s="709"/>
      <c r="S102" s="709"/>
      <c r="T102" s="709"/>
      <c r="U102" s="709"/>
      <c r="V102" s="709"/>
      <c r="W102" s="709"/>
      <c r="X102" s="709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algorithmName="SHA-512" hashValue="nGxBD+JuuMB6mfqL205BhwoU4+b5M1DSaGSDvEPE4BUUJX5qyvKOkuy4mFiqRxPQKCnogyCHyNC5aL3x9q9jyQ==" saltValue="/bkYAk45C+CseAdpjUy4zQ==" spinCount="100000" sheet="1" objects="1" scenarios="1" formatColumns="0" formatRows="0"/>
  <dataConsolidate leftLabels="1" link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9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JKH_OPEN_INFO_PRICE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6"/>
  <sheetViews>
    <sheetView showGridLines="0" topLeftCell="F8" zoomScaleNormal="100" workbookViewId="0">
      <selection activeCell="F12" sqref="F12"/>
    </sheetView>
  </sheetViews>
  <sheetFormatPr defaultColWidth="10.5703125" defaultRowHeight="14.25"/>
  <cols>
    <col min="1" max="1" width="9.140625" style="96" hidden="1" customWidth="1"/>
    <col min="2" max="2" width="9.140625" style="249" hidden="1" customWidth="1"/>
    <col min="3" max="3" width="3.7109375" style="87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317"/>
    <col min="11" max="16384" width="10.5703125" style="35"/>
  </cols>
  <sheetData>
    <row r="1" spans="1:16" hidden="1">
      <c r="M1" s="549"/>
      <c r="N1" s="549"/>
      <c r="P1" s="549"/>
    </row>
    <row r="2" spans="1:16" hidden="1"/>
    <row r="3" spans="1:16" hidden="1"/>
    <row r="4" spans="1:16" ht="3" customHeight="1">
      <c r="C4" s="86"/>
      <c r="D4" s="36"/>
      <c r="E4" s="36"/>
      <c r="F4" s="37"/>
      <c r="G4" s="37"/>
    </row>
    <row r="5" spans="1:16" ht="22.5">
      <c r="C5" s="86"/>
      <c r="D5" s="808" t="s">
        <v>509</v>
      </c>
      <c r="E5" s="808"/>
      <c r="F5" s="808"/>
      <c r="G5" s="595"/>
    </row>
    <row r="6" spans="1:16" ht="3" customHeight="1">
      <c r="C6" s="86"/>
      <c r="D6" s="36"/>
      <c r="E6" s="84"/>
      <c r="F6" s="83"/>
      <c r="G6" s="413"/>
    </row>
    <row r="7" spans="1:16">
      <c r="C7" s="86"/>
      <c r="D7" s="786" t="s">
        <v>510</v>
      </c>
      <c r="E7" s="786"/>
      <c r="F7" s="786"/>
      <c r="G7" s="821" t="s">
        <v>511</v>
      </c>
    </row>
    <row r="8" spans="1:16">
      <c r="C8" s="86"/>
      <c r="D8" s="104" t="s">
        <v>95</v>
      </c>
      <c r="E8" s="116" t="s">
        <v>513</v>
      </c>
      <c r="F8" s="116" t="s">
        <v>512</v>
      </c>
      <c r="G8" s="821"/>
    </row>
    <row r="9" spans="1:16" ht="12" customHeight="1">
      <c r="C9" s="86"/>
      <c r="D9" s="41" t="s">
        <v>96</v>
      </c>
      <c r="E9" s="41" t="s">
        <v>52</v>
      </c>
      <c r="F9" s="41" t="s">
        <v>53</v>
      </c>
      <c r="G9" s="41" t="s">
        <v>54</v>
      </c>
    </row>
    <row r="10" spans="1:16" ht="33.75">
      <c r="A10" s="412"/>
      <c r="C10" s="86"/>
      <c r="D10" s="250">
        <v>1</v>
      </c>
      <c r="E10" s="421" t="s">
        <v>514</v>
      </c>
      <c r="F10" s="422" t="s">
        <v>515</v>
      </c>
      <c r="G10" s="286"/>
    </row>
    <row r="11" spans="1:16" ht="22.5">
      <c r="A11" s="412"/>
      <c r="C11" s="86"/>
      <c r="D11" s="250" t="s">
        <v>298</v>
      </c>
      <c r="E11" s="414" t="s">
        <v>516</v>
      </c>
      <c r="F11" s="422" t="s">
        <v>515</v>
      </c>
      <c r="G11" s="286"/>
    </row>
    <row r="12" spans="1:16" ht="20.100000000000001" customHeight="1">
      <c r="A12" s="412"/>
      <c r="C12" s="86"/>
      <c r="D12" s="250" t="s">
        <v>8</v>
      </c>
      <c r="E12" s="648" t="s">
        <v>1574</v>
      </c>
      <c r="F12" s="647" t="s">
        <v>1575</v>
      </c>
      <c r="G12" s="822" t="s">
        <v>688</v>
      </c>
    </row>
    <row r="13" spans="1:16" ht="15" customHeight="1">
      <c r="A13" s="412"/>
      <c r="C13" s="86"/>
      <c r="D13" s="117"/>
      <c r="E13" s="428" t="s">
        <v>331</v>
      </c>
      <c r="F13" s="425"/>
      <c r="G13" s="823"/>
    </row>
    <row r="14" spans="1:16" ht="22.5">
      <c r="A14" s="412"/>
      <c r="C14" s="86"/>
      <c r="D14" s="250" t="s">
        <v>332</v>
      </c>
      <c r="E14" s="414" t="s">
        <v>517</v>
      </c>
      <c r="F14" s="422" t="s">
        <v>515</v>
      </c>
      <c r="G14" s="286"/>
    </row>
    <row r="15" spans="1:16" ht="45" customHeight="1">
      <c r="A15" s="412"/>
      <c r="C15" s="86"/>
      <c r="D15" s="250" t="s">
        <v>497</v>
      </c>
      <c r="E15" s="648"/>
      <c r="F15" s="688"/>
      <c r="G15" s="822" t="s">
        <v>689</v>
      </c>
    </row>
    <row r="16" spans="1:16" ht="15" customHeight="1">
      <c r="A16" s="412"/>
      <c r="C16" s="86"/>
      <c r="D16" s="117"/>
      <c r="E16" s="428" t="s">
        <v>331</v>
      </c>
      <c r="F16" s="425"/>
      <c r="G16" s="823"/>
    </row>
  </sheetData>
  <sheetProtection algorithmName="SHA-512" hashValue="4Tia2oq0LX9LzED/OaK5sSFyxYV+AekqwVXM0sY/MjMO0lXL9174KgA3RYK2qX5MQnIhmokuFez9FFYGgh5Dig==" saltValue="cSbZOoutlX4dnZchqVPZhg==" spinCount="100000" sheet="1" objects="1" scenarios="1" formatColumns="0" formatRows="0"/>
  <dataConsolidate leftLabels="1" link="1"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2.11'!$F$12" tooltip="Кликните по гиперссылке, чтобы перейти по ссылке на обосновывающие документы или отредактировать её" display="https://portal.eias.ru/Portal/DownloadPage.aspx?type=12&amp;guid=71fd04ba-68b5-4af5-9e35-2f0dc3e629c6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6" hidden="1" customWidth="1"/>
    <col min="2" max="2" width="9.140625" style="249" hidden="1" customWidth="1"/>
    <col min="3" max="3" width="3.7109375" style="87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317"/>
    <col min="13" max="16384" width="10.5703125" style="35"/>
  </cols>
  <sheetData>
    <row r="1" spans="1:29" hidden="1">
      <c r="P1" s="496"/>
      <c r="AC1" s="549"/>
    </row>
    <row r="2" spans="1:29" hidden="1"/>
    <row r="3" spans="1:29" hidden="1"/>
    <row r="4" spans="1:29" ht="3" customHeight="1">
      <c r="C4" s="86"/>
      <c r="D4" s="36"/>
      <c r="E4" s="36"/>
      <c r="F4" s="36"/>
      <c r="G4" s="36"/>
      <c r="H4" s="37"/>
      <c r="I4" s="37"/>
    </row>
    <row r="5" spans="1:29" ht="26.1" customHeight="1">
      <c r="C5" s="86"/>
      <c r="D5" s="808" t="s">
        <v>518</v>
      </c>
      <c r="E5" s="808"/>
      <c r="F5" s="808"/>
      <c r="G5" s="808"/>
      <c r="H5" s="808"/>
      <c r="I5" s="470"/>
    </row>
    <row r="6" spans="1:29" ht="3" customHeight="1">
      <c r="C6" s="86"/>
      <c r="D6" s="36"/>
      <c r="E6" s="84"/>
      <c r="F6" s="84"/>
      <c r="G6" s="84"/>
      <c r="H6" s="83"/>
      <c r="I6" s="413"/>
    </row>
    <row r="7" spans="1:29" ht="21" customHeight="1">
      <c r="C7" s="86"/>
      <c r="D7" s="786" t="s">
        <v>510</v>
      </c>
      <c r="E7" s="786"/>
      <c r="F7" s="786"/>
      <c r="G7" s="786"/>
      <c r="H7" s="786"/>
      <c r="I7" s="821" t="s">
        <v>511</v>
      </c>
    </row>
    <row r="8" spans="1:29" ht="21" customHeight="1">
      <c r="C8" s="86"/>
      <c r="D8" s="104" t="s">
        <v>95</v>
      </c>
      <c r="E8" s="116" t="s">
        <v>513</v>
      </c>
      <c r="F8" s="116"/>
      <c r="G8" s="116" t="s">
        <v>494</v>
      </c>
      <c r="H8" s="116" t="s">
        <v>512</v>
      </c>
      <c r="I8" s="821"/>
    </row>
    <row r="9" spans="1:29" ht="12" customHeight="1">
      <c r="C9" s="86"/>
      <c r="D9" s="41" t="s">
        <v>96</v>
      </c>
      <c r="E9" s="41" t="s">
        <v>52</v>
      </c>
      <c r="F9" s="41"/>
      <c r="G9" s="41" t="s">
        <v>53</v>
      </c>
      <c r="H9" s="41" t="s">
        <v>54</v>
      </c>
      <c r="I9" s="41" t="s">
        <v>71</v>
      </c>
    </row>
    <row r="10" spans="1:29">
      <c r="A10" s="412"/>
      <c r="C10" s="86"/>
      <c r="D10" s="250">
        <v>1</v>
      </c>
      <c r="E10" s="825" t="s">
        <v>519</v>
      </c>
      <c r="F10" s="825"/>
      <c r="G10" s="825"/>
      <c r="H10" s="825"/>
      <c r="I10" s="434"/>
    </row>
    <row r="11" spans="1:29" ht="20.100000000000001" customHeight="1">
      <c r="A11" s="412"/>
      <c r="C11" s="86"/>
      <c r="D11" s="250" t="s">
        <v>298</v>
      </c>
      <c r="E11" s="414" t="s">
        <v>520</v>
      </c>
      <c r="F11" s="422"/>
      <c r="G11" s="659"/>
      <c r="H11" s="422" t="s">
        <v>515</v>
      </c>
      <c r="I11" s="286" t="s">
        <v>521</v>
      </c>
    </row>
    <row r="12" spans="1:29" ht="45">
      <c r="A12" s="412"/>
      <c r="C12" s="86"/>
      <c r="D12" s="250" t="s">
        <v>332</v>
      </c>
      <c r="E12" s="414" t="s">
        <v>522</v>
      </c>
      <c r="F12" s="422"/>
      <c r="G12" s="658"/>
      <c r="H12" s="651"/>
      <c r="I12" s="552" t="s">
        <v>555</v>
      </c>
    </row>
    <row r="13" spans="1:29" ht="22.5">
      <c r="A13" s="412"/>
      <c r="B13" s="249">
        <v>3</v>
      </c>
      <c r="C13" s="86"/>
      <c r="D13" s="250">
        <v>2</v>
      </c>
      <c r="E13" s="488" t="s">
        <v>523</v>
      </c>
      <c r="F13" s="422"/>
      <c r="G13" s="422" t="s">
        <v>515</v>
      </c>
      <c r="H13" s="651"/>
      <c r="I13" s="553" t="s">
        <v>524</v>
      </c>
    </row>
    <row r="14" spans="1:29" ht="39" customHeight="1">
      <c r="A14" s="412"/>
      <c r="C14" s="86"/>
      <c r="D14" s="250">
        <v>3</v>
      </c>
      <c r="E14" s="824" t="s">
        <v>690</v>
      </c>
      <c r="F14" s="824"/>
      <c r="G14" s="824"/>
      <c r="H14" s="824"/>
      <c r="I14" s="550"/>
    </row>
    <row r="15" spans="1:29" ht="20.100000000000001" customHeight="1">
      <c r="A15" s="412"/>
      <c r="C15" s="86"/>
      <c r="D15" s="250" t="s">
        <v>498</v>
      </c>
      <c r="E15" s="649"/>
      <c r="F15" s="422"/>
      <c r="G15" s="422" t="s">
        <v>515</v>
      </c>
      <c r="H15" s="651"/>
      <c r="I15" s="822" t="s">
        <v>554</v>
      </c>
    </row>
    <row r="16" spans="1:29" ht="15" customHeight="1">
      <c r="A16" s="412"/>
      <c r="C16" s="86"/>
      <c r="D16" s="117"/>
      <c r="E16" s="427" t="s">
        <v>331</v>
      </c>
      <c r="F16" s="428"/>
      <c r="G16" s="428"/>
      <c r="H16" s="425"/>
      <c r="I16" s="823"/>
    </row>
    <row r="17" spans="1:12" ht="69" customHeight="1">
      <c r="A17" s="412"/>
      <c r="B17" s="249">
        <v>3</v>
      </c>
      <c r="C17" s="86"/>
      <c r="D17" s="250">
        <v>4</v>
      </c>
      <c r="E17" s="824" t="s">
        <v>691</v>
      </c>
      <c r="F17" s="824"/>
      <c r="G17" s="824"/>
      <c r="H17" s="824"/>
      <c r="I17" s="550"/>
    </row>
    <row r="18" spans="1:12" ht="20.100000000000001" customHeight="1">
      <c r="A18" s="412"/>
      <c r="C18" s="86"/>
      <c r="D18" s="250" t="s">
        <v>499</v>
      </c>
      <c r="E18" s="429" t="s">
        <v>525</v>
      </c>
      <c r="F18" s="422"/>
      <c r="G18" s="658"/>
      <c r="H18" s="422" t="s">
        <v>515</v>
      </c>
      <c r="I18" s="784" t="s">
        <v>556</v>
      </c>
    </row>
    <row r="19" spans="1:12" ht="15" customHeight="1">
      <c r="A19" s="412"/>
      <c r="C19" s="86"/>
      <c r="D19" s="117"/>
      <c r="E19" s="427" t="s">
        <v>331</v>
      </c>
      <c r="F19" s="428"/>
      <c r="G19" s="428"/>
      <c r="H19" s="425"/>
      <c r="I19" s="784"/>
    </row>
    <row r="20" spans="1:12" ht="30" customHeight="1">
      <c r="A20" s="412"/>
      <c r="B20" s="249">
        <v>3</v>
      </c>
      <c r="C20" s="86"/>
      <c r="D20" s="250">
        <v>5</v>
      </c>
      <c r="E20" s="824" t="s">
        <v>500</v>
      </c>
      <c r="F20" s="824"/>
      <c r="G20" s="824"/>
      <c r="H20" s="824"/>
      <c r="I20" s="550"/>
    </row>
    <row r="21" spans="1:12" ht="26.1" customHeight="1">
      <c r="A21" s="412"/>
      <c r="C21" s="86"/>
      <c r="D21" s="250" t="s">
        <v>501</v>
      </c>
      <c r="E21" s="826" t="s">
        <v>526</v>
      </c>
      <c r="F21" s="826"/>
      <c r="G21" s="826"/>
      <c r="H21" s="826"/>
      <c r="I21" s="550"/>
    </row>
    <row r="22" spans="1:12" ht="32.1" customHeight="1">
      <c r="A22" s="412"/>
      <c r="C22" s="86"/>
      <c r="D22" s="250" t="s">
        <v>502</v>
      </c>
      <c r="E22" s="430" t="s">
        <v>527</v>
      </c>
      <c r="F22" s="422"/>
      <c r="G22" s="658"/>
      <c r="H22" s="422" t="s">
        <v>515</v>
      </c>
      <c r="I22" s="784" t="s">
        <v>552</v>
      </c>
    </row>
    <row r="23" spans="1:12" ht="15" customHeight="1">
      <c r="A23" s="412"/>
      <c r="C23" s="86"/>
      <c r="D23" s="117"/>
      <c r="E23" s="428" t="s">
        <v>331</v>
      </c>
      <c r="F23" s="424"/>
      <c r="G23" s="424"/>
      <c r="H23" s="425"/>
      <c r="I23" s="784"/>
    </row>
    <row r="24" spans="1:12" ht="14.25" customHeight="1">
      <c r="A24" s="412"/>
      <c r="C24" s="86"/>
      <c r="D24" s="250" t="s">
        <v>503</v>
      </c>
      <c r="E24" s="826" t="s">
        <v>693</v>
      </c>
      <c r="F24" s="826"/>
      <c r="G24" s="826"/>
      <c r="H24" s="826"/>
      <c r="I24" s="550"/>
    </row>
    <row r="25" spans="1:12" ht="54.95" customHeight="1">
      <c r="A25" s="412"/>
      <c r="C25" s="86"/>
      <c r="D25" s="250" t="s">
        <v>504</v>
      </c>
      <c r="E25" s="430" t="s">
        <v>529</v>
      </c>
      <c r="F25" s="422"/>
      <c r="G25" s="658"/>
      <c r="H25" s="422" t="s">
        <v>515</v>
      </c>
      <c r="I25" s="784" t="s">
        <v>694</v>
      </c>
    </row>
    <row r="26" spans="1:12" ht="15" customHeight="1">
      <c r="A26" s="412"/>
      <c r="C26" s="86"/>
      <c r="D26" s="117"/>
      <c r="E26" s="428" t="s">
        <v>331</v>
      </c>
      <c r="F26" s="424"/>
      <c r="G26" s="424"/>
      <c r="H26" s="425"/>
      <c r="I26" s="784"/>
    </row>
    <row r="27" spans="1:12" ht="26.1" customHeight="1">
      <c r="A27" s="412"/>
      <c r="C27" s="86"/>
      <c r="D27" s="250" t="s">
        <v>505</v>
      </c>
      <c r="E27" s="826" t="s">
        <v>695</v>
      </c>
      <c r="F27" s="826"/>
      <c r="G27" s="826"/>
      <c r="H27" s="826"/>
      <c r="I27" s="550"/>
    </row>
    <row r="28" spans="1:12" ht="32.1" customHeight="1">
      <c r="A28" s="412"/>
      <c r="C28" s="86"/>
      <c r="D28" s="250" t="s">
        <v>506</v>
      </c>
      <c r="E28" s="430" t="s">
        <v>528</v>
      </c>
      <c r="F28" s="422"/>
      <c r="G28" s="433"/>
      <c r="H28" s="422" t="s">
        <v>515</v>
      </c>
      <c r="I28" s="784" t="s">
        <v>553</v>
      </c>
      <c r="L28" s="317" t="s">
        <v>654</v>
      </c>
    </row>
    <row r="29" spans="1:12" ht="15" customHeight="1">
      <c r="A29" s="412"/>
      <c r="C29" s="86"/>
      <c r="D29" s="117"/>
      <c r="E29" s="428" t="s">
        <v>331</v>
      </c>
      <c r="F29" s="424"/>
      <c r="G29" s="424"/>
      <c r="H29" s="425"/>
      <c r="I29" s="784"/>
    </row>
    <row r="30" spans="1:12" ht="59.25" customHeight="1">
      <c r="A30" s="412"/>
      <c r="B30" s="249">
        <v>3</v>
      </c>
      <c r="C30" s="86"/>
      <c r="D30" s="250" t="s">
        <v>72</v>
      </c>
      <c r="E30" s="824" t="s">
        <v>696</v>
      </c>
      <c r="F30" s="824"/>
      <c r="G30" s="824"/>
      <c r="H30" s="824"/>
      <c r="I30" s="550"/>
    </row>
    <row r="31" spans="1:12" ht="20.100000000000001" customHeight="1">
      <c r="A31" s="412"/>
      <c r="C31" s="86"/>
      <c r="D31" s="250" t="s">
        <v>507</v>
      </c>
      <c r="E31" s="649"/>
      <c r="F31" s="422"/>
      <c r="G31" s="422" t="s">
        <v>515</v>
      </c>
      <c r="H31" s="651"/>
      <c r="I31" s="784" t="s">
        <v>554</v>
      </c>
    </row>
    <row r="32" spans="1:12" ht="15" customHeight="1">
      <c r="A32" s="412"/>
      <c r="C32" s="86"/>
      <c r="D32" s="117"/>
      <c r="E32" s="427" t="s">
        <v>331</v>
      </c>
      <c r="F32" s="424"/>
      <c r="G32" s="424"/>
      <c r="H32" s="425"/>
      <c r="I32" s="784"/>
    </row>
    <row r="33" spans="1:12" s="229" customFormat="1" ht="3" customHeight="1">
      <c r="A33" s="412"/>
      <c r="K33" s="416"/>
      <c r="L33" s="416"/>
    </row>
    <row r="34" spans="1:12" ht="24.75" customHeight="1">
      <c r="D34" s="426">
        <v>1</v>
      </c>
      <c r="E34" s="760" t="s">
        <v>692</v>
      </c>
      <c r="F34" s="760"/>
      <c r="G34" s="760"/>
      <c r="H34" s="760"/>
      <c r="I34" s="760"/>
    </row>
  </sheetData>
  <sheetProtection password="FA9C" sheet="1" objects="1" scenarios="1" formatColumns="0" formatRows="0"/>
  <mergeCells count="18"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  <mergeCell ref="I18:I19"/>
    <mergeCell ref="E20:H20"/>
    <mergeCell ref="D5:H5"/>
    <mergeCell ref="D7:H7"/>
    <mergeCell ref="I7:I8"/>
    <mergeCell ref="E10:H10"/>
    <mergeCell ref="E14:H14"/>
    <mergeCell ref="I15:I16"/>
    <mergeCell ref="E17:H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I31 E31 G12 I22 I18 E12 I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1 H12:H13 H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ColWidth="9.140625" defaultRowHeight="14.25"/>
  <cols>
    <col min="1" max="1" width="9.140625" style="133" hidden="1" customWidth="1"/>
    <col min="2" max="2" width="9.140625" style="134" hidden="1" customWidth="1"/>
    <col min="3" max="3" width="3.7109375" style="135" customWidth="1"/>
    <col min="4" max="4" width="7" style="136" bestFit="1" customWidth="1"/>
    <col min="5" max="5" width="11.28515625" style="136" customWidth="1"/>
    <col min="6" max="6" width="41" style="136" customWidth="1"/>
    <col min="7" max="7" width="18" style="136" customWidth="1"/>
    <col min="8" max="8" width="13.140625" style="136" customWidth="1"/>
    <col min="9" max="9" width="11.42578125" style="136" customWidth="1"/>
    <col min="10" max="10" width="42.140625" style="136" customWidth="1"/>
    <col min="11" max="11" width="115.7109375" style="136" customWidth="1"/>
    <col min="12" max="12" width="3.7109375" style="136" customWidth="1"/>
    <col min="13" max="16384" width="9.140625" style="136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30"/>
      <c r="C5" s="46"/>
      <c r="D5" s="827" t="s">
        <v>549</v>
      </c>
      <c r="E5" s="827"/>
      <c r="F5" s="827"/>
      <c r="G5" s="827"/>
      <c r="H5" s="827"/>
      <c r="I5" s="827"/>
      <c r="J5" s="827"/>
      <c r="K5" s="594"/>
    </row>
    <row r="6" spans="1:14" ht="3" hidden="1" customHeight="1">
      <c r="D6" s="137"/>
      <c r="E6" s="137"/>
      <c r="G6" s="137"/>
      <c r="H6" s="137"/>
      <c r="I6" s="137"/>
      <c r="J6" s="137"/>
      <c r="K6" s="137"/>
    </row>
    <row r="7" spans="1:14" s="133" customFormat="1" ht="3" customHeight="1">
      <c r="B7" s="134"/>
      <c r="C7" s="135"/>
      <c r="D7" s="138"/>
      <c r="E7" s="138"/>
      <c r="G7" s="138"/>
      <c r="H7" s="138"/>
      <c r="I7" s="138"/>
      <c r="J7" s="138"/>
      <c r="K7" s="138"/>
      <c r="L7" s="139"/>
    </row>
    <row r="8" spans="1:14">
      <c r="D8" s="829" t="s">
        <v>510</v>
      </c>
      <c r="E8" s="829"/>
      <c r="F8" s="829"/>
      <c r="G8" s="829"/>
      <c r="H8" s="829"/>
      <c r="I8" s="829"/>
      <c r="J8" s="829"/>
      <c r="K8" s="829" t="s">
        <v>511</v>
      </c>
    </row>
    <row r="9" spans="1:14">
      <c r="D9" s="829" t="s">
        <v>95</v>
      </c>
      <c r="E9" s="829" t="s">
        <v>557</v>
      </c>
      <c r="F9" s="829"/>
      <c r="G9" s="829" t="s">
        <v>558</v>
      </c>
      <c r="H9" s="829"/>
      <c r="I9" s="829"/>
      <c r="J9" s="829"/>
      <c r="K9" s="829"/>
    </row>
    <row r="10" spans="1:14" ht="22.5">
      <c r="D10" s="829"/>
      <c r="E10" s="142" t="s">
        <v>559</v>
      </c>
      <c r="F10" s="142" t="s">
        <v>448</v>
      </c>
      <c r="G10" s="142" t="s">
        <v>448</v>
      </c>
      <c r="H10" s="142" t="s">
        <v>559</v>
      </c>
      <c r="I10" s="142" t="s">
        <v>560</v>
      </c>
      <c r="J10" s="142" t="s">
        <v>512</v>
      </c>
      <c r="K10" s="829"/>
    </row>
    <row r="11" spans="1:14" ht="12" customHeight="1">
      <c r="D11" s="41" t="s">
        <v>96</v>
      </c>
      <c r="E11" s="41" t="s">
        <v>52</v>
      </c>
      <c r="F11" s="41" t="s">
        <v>53</v>
      </c>
      <c r="G11" s="41" t="s">
        <v>54</v>
      </c>
      <c r="H11" s="41" t="s">
        <v>71</v>
      </c>
      <c r="I11" s="41" t="s">
        <v>72</v>
      </c>
      <c r="J11" s="41" t="s">
        <v>186</v>
      </c>
      <c r="K11" s="41" t="s">
        <v>187</v>
      </c>
    </row>
    <row r="12" spans="1:14" s="132" customFormat="1" ht="57" customHeight="1">
      <c r="A12" s="243" t="s">
        <v>53</v>
      </c>
      <c r="B12" s="140" t="s">
        <v>256</v>
      </c>
      <c r="C12" s="141"/>
      <c r="D12" s="143" t="s">
        <v>96</v>
      </c>
      <c r="E12" s="663"/>
      <c r="F12" s="650"/>
      <c r="G12" s="650"/>
      <c r="H12" s="650"/>
      <c r="I12" s="667"/>
      <c r="J12" s="651"/>
      <c r="K12" s="822" t="s">
        <v>561</v>
      </c>
      <c r="M12" s="613" t="str">
        <f>IF(ISERROR(INDEX(kind_of_nameforms,MATCH(E12,kind_of_forms,0),1)),"",INDEX(kind_of_nameforms,MATCH(E12,kind_of_forms,0),1))</f>
        <v/>
      </c>
      <c r="N12" s="614"/>
    </row>
    <row r="13" spans="1:14" ht="15" customHeight="1">
      <c r="A13" s="136"/>
      <c r="B13" s="136"/>
      <c r="C13" s="136"/>
      <c r="D13" s="117"/>
      <c r="E13" s="145" t="s">
        <v>5</v>
      </c>
      <c r="F13" s="144"/>
      <c r="G13" s="144"/>
      <c r="H13" s="144"/>
      <c r="I13" s="144"/>
      <c r="J13" s="452"/>
      <c r="K13" s="823"/>
    </row>
    <row r="14" spans="1:14" ht="3" customHeight="1">
      <c r="A14" s="136"/>
      <c r="B14" s="136"/>
      <c r="C14" s="136"/>
    </row>
    <row r="15" spans="1:14" ht="27.75" customHeight="1">
      <c r="E15" s="828" t="s">
        <v>681</v>
      </c>
      <c r="F15" s="828"/>
      <c r="G15" s="828"/>
      <c r="H15" s="828"/>
      <c r="I15" s="828"/>
      <c r="J15" s="828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9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722" t="s">
        <v>317</v>
      </c>
      <c r="E7" s="724"/>
      <c r="F7" s="596"/>
    </row>
    <row r="8" spans="3:9" ht="3" customHeight="1">
      <c r="C8" s="49"/>
      <c r="D8" s="13"/>
      <c r="E8" s="13"/>
    </row>
    <row r="9" spans="3:9" ht="15.95" customHeight="1">
      <c r="C9" s="49"/>
      <c r="D9" s="104" t="s">
        <v>95</v>
      </c>
      <c r="E9" s="564" t="s">
        <v>316</v>
      </c>
    </row>
    <row r="10" spans="3:9" ht="12" customHeight="1">
      <c r="C10" s="49"/>
      <c r="D10" s="41" t="s">
        <v>96</v>
      </c>
      <c r="E10" s="41" t="s">
        <v>52</v>
      </c>
    </row>
    <row r="11" spans="3:9" ht="11.25" hidden="1" customHeight="1">
      <c r="C11" s="49"/>
      <c r="D11" s="259">
        <v>0</v>
      </c>
      <c r="E11" s="565"/>
    </row>
    <row r="12" spans="3:9" ht="15" customHeight="1">
      <c r="C12" s="221"/>
      <c r="D12" s="128">
        <v>1</v>
      </c>
      <c r="E12" s="222"/>
    </row>
    <row r="13" spans="3:9" ht="12" customHeight="1">
      <c r="C13" s="49"/>
      <c r="D13" s="566"/>
      <c r="E13" s="567" t="s">
        <v>180</v>
      </c>
    </row>
    <row r="14" spans="3:9" ht="3" customHeight="1"/>
    <row r="15" spans="3:9" ht="22.5" customHeight="1">
      <c r="C15" s="223"/>
      <c r="D15" s="830" t="s">
        <v>318</v>
      </c>
      <c r="E15" s="830"/>
      <c r="F15" s="224"/>
      <c r="G15" s="224"/>
      <c r="H15" s="224"/>
      <c r="I15" s="224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213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672" t="s">
        <v>95</v>
      </c>
      <c r="G5" s="472" t="s">
        <v>513</v>
      </c>
      <c r="H5" s="682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685">
        <v>1</v>
      </c>
      <c r="G7" s="554" t="s">
        <v>567</v>
      </c>
      <c r="H7" s="676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685" t="str">
        <f>"2." &amp;mergeValue(A8)</f>
        <v>2.1</v>
      </c>
      <c r="G8" s="554" t="s">
        <v>569</v>
      </c>
      <c r="H8" s="676" t="str">
        <f>IF('Перечень тарифов'!R21="","наименование отсутствует","" &amp; 'Перечень тарифов'!R21 &amp; "")</f>
        <v>НАЛ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685" t="str">
        <f>"3." &amp;mergeValue(A9)</f>
        <v>3.1</v>
      </c>
      <c r="G9" s="554" t="s">
        <v>570</v>
      </c>
      <c r="H9" s="676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685" t="str">
        <f>"4."&amp;mergeValue(A10)</f>
        <v>4.1</v>
      </c>
      <c r="G10" s="554" t="s">
        <v>571</v>
      </c>
      <c r="H10" s="682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673"/>
      <c r="D11" s="673"/>
      <c r="F11" s="685" t="str">
        <f>"4."&amp;mergeValue(A11) &amp;"."&amp;mergeValue(B11)</f>
        <v>4.1.1</v>
      </c>
      <c r="G11" s="461" t="s">
        <v>679</v>
      </c>
      <c r="H11" s="676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673"/>
      <c r="F12" s="685" t="str">
        <f>"4."&amp;mergeValue(A12) &amp;"."&amp;mergeValue(B12)&amp;"."&amp;mergeValue(C12)</f>
        <v>4.1.1.1</v>
      </c>
      <c r="G12" s="476" t="s">
        <v>572</v>
      </c>
      <c r="H12" s="676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5"/>
      <c r="B13" s="765"/>
      <c r="C13" s="765"/>
      <c r="D13" s="673">
        <v>1</v>
      </c>
      <c r="F13" s="685" t="str">
        <f>"4."&amp;mergeValue(A13) &amp;"."&amp;mergeValue(B13)&amp;"."&amp;mergeValue(C13)&amp;"."&amp;mergeValue(D13)</f>
        <v>4.1.1.1.1</v>
      </c>
      <c r="G13" s="557" t="s">
        <v>573</v>
      </c>
      <c r="H13" s="676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62"/>
      <c r="G14" s="555"/>
      <c r="H14" s="556"/>
      <c r="I14" s="34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0" t="s">
        <v>680</v>
      </c>
      <c r="H15" s="760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PIWWqpY7x3vsxkQUlKytQO+xFgw049N/eTTIAOt57uR9+1l4rzPMm7egoNvjfSzg7JCGfnNxfbShNCw7CjyQgA==" saltValue="tCUTuwZIpRiO909UjsfsZ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68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827" t="s">
        <v>58</v>
      </c>
      <c r="E7" s="827"/>
      <c r="F7" s="596"/>
    </row>
    <row r="8" spans="3:12" ht="3" customHeight="1">
      <c r="C8" s="49"/>
      <c r="D8" s="13"/>
      <c r="E8" s="13"/>
    </row>
    <row r="9" spans="3:12" ht="15.95" customHeight="1">
      <c r="C9" s="49"/>
      <c r="D9" s="104" t="s">
        <v>95</v>
      </c>
      <c r="E9" s="116" t="s">
        <v>179</v>
      </c>
    </row>
    <row r="10" spans="3:12" ht="12" customHeight="1">
      <c r="C10" s="49"/>
      <c r="D10" s="41" t="s">
        <v>96</v>
      </c>
      <c r="E10" s="41" t="s">
        <v>52</v>
      </c>
    </row>
    <row r="11" spans="3:12" ht="15" hidden="1" customHeight="1">
      <c r="C11" s="49"/>
      <c r="D11" s="128">
        <v>0</v>
      </c>
      <c r="E11" s="258"/>
    </row>
    <row r="12" spans="3:12">
      <c r="C12" s="49"/>
      <c r="D12" s="117"/>
      <c r="E12" s="115" t="s">
        <v>180</v>
      </c>
    </row>
  </sheetData>
  <sheetProtection password="FA9C" sheet="1" objects="1" scenarios="1" formatColumns="0" formatRows="0"/>
  <mergeCells count="1">
    <mergeCell ref="D7:E7"/>
  </mergeCells>
  <phoneticPr fontId="1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/>
  </sheetViews>
  <sheetFormatPr defaultColWidth="9.140625"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831" t="s">
        <v>59</v>
      </c>
      <c r="C2" s="831"/>
      <c r="D2" s="831"/>
      <c r="E2" s="597"/>
    </row>
    <row r="3" spans="2:5" ht="3" customHeight="1"/>
    <row r="4" spans="2:5" ht="21.75" customHeight="1" thickBot="1">
      <c r="B4" s="694" t="s">
        <v>1</v>
      </c>
      <c r="C4" s="694" t="s">
        <v>94</v>
      </c>
      <c r="D4" s="694" t="s">
        <v>75</v>
      </c>
    </row>
    <row r="5" spans="2:5" ht="12" thickTop="1"/>
  </sheetData>
  <sheetProtection algorithmName="SHA-512" hashValue="8YW5awWkQtD9mLRJqhgZ3EszEe4Vvi2TTdyVTtw0siAlAHMIwtf1Ue6V6QOje4z+swaop4yCLdzjwT4p+lwSUA==" saltValue="va1ktGqwQQfanxz7eWcYrw==" spinCount="100000" sheet="1" objects="1" scenarios="1" formatColumns="0" formatRows="0" autoFilter="0"/>
  <autoFilter ref="B4:D4"/>
  <mergeCells count="1">
    <mergeCell ref="B2:D2"/>
  </mergeCells>
  <phoneticPr fontId="9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116"/>
  <sheetViews>
    <sheetView showGridLines="0" workbookViewId="0"/>
  </sheetViews>
  <sheetFormatPr defaultRowHeight="11.25"/>
  <sheetData>
    <row r="1" spans="1:1">
      <c r="A1" s="666">
        <f>IF('Форма 2.2 | Т-тех'!$O$22="",1,0)</f>
        <v>0</v>
      </c>
    </row>
    <row r="2" spans="1:1">
      <c r="A2" s="666">
        <f>IF('Форма 2.2 | Т-тех'!$R$23="",1,0)</f>
        <v>0</v>
      </c>
    </row>
    <row r="3" spans="1:1">
      <c r="A3" s="666">
        <f>IF('Форма 2.2 | Т-тех'!$T$23="",1,0)</f>
        <v>0</v>
      </c>
    </row>
    <row r="4" spans="1:1">
      <c r="A4" s="666">
        <f>IF('Форма 2.2 | Т-тех'!$S$23="",1,0)</f>
        <v>0</v>
      </c>
    </row>
    <row r="5" spans="1:1">
      <c r="A5" s="666">
        <f>IF('Форма 2.2 | Т-тех'!$U$23="",1,0)</f>
        <v>0</v>
      </c>
    </row>
    <row r="6" spans="1:1">
      <c r="A6" s="666">
        <f>IF('Форма 2.2 | Т-транс'!$O$22="",1,0)</f>
        <v>1</v>
      </c>
    </row>
    <row r="7" spans="1:1">
      <c r="A7" s="666">
        <f>IF('Форма 2.2 | Т-транс'!$R$23="",1,0)</f>
        <v>1</v>
      </c>
    </row>
    <row r="8" spans="1:1">
      <c r="A8" s="666">
        <f>IF('Форма 2.2 | Т-транс'!$T$23="",1,0)</f>
        <v>1</v>
      </c>
    </row>
    <row r="9" spans="1:1">
      <c r="A9" s="666">
        <f>IF('Форма 2.2 | Т-транс'!$S$23="",1,0)</f>
        <v>0</v>
      </c>
    </row>
    <row r="10" spans="1:1">
      <c r="A10" s="666">
        <f>IF('Форма 2.2 | Т-транс'!$U$23="",1,0)</f>
        <v>0</v>
      </c>
    </row>
    <row r="11" spans="1:1">
      <c r="A11" s="666">
        <f>IF('Форма 2.2 | Т-подвоз'!$O$22="",1,0)</f>
        <v>1</v>
      </c>
    </row>
    <row r="12" spans="1:1">
      <c r="A12" s="666">
        <f>IF('Форма 2.2 | Т-подвоз'!$R$23="",1,0)</f>
        <v>1</v>
      </c>
    </row>
    <row r="13" spans="1:1">
      <c r="A13" s="666">
        <f>IF('Форма 2.2 | Т-подвоз'!$T$23="",1,0)</f>
        <v>1</v>
      </c>
    </row>
    <row r="14" spans="1:1">
      <c r="A14" s="666">
        <f>IF('Форма 2.2 | Т-подвоз'!$S$23="",1,0)</f>
        <v>0</v>
      </c>
    </row>
    <row r="15" spans="1:1">
      <c r="A15" s="666">
        <f>IF('Форма 2.2 | Т-подвоз'!$U$23="",1,0)</f>
        <v>0</v>
      </c>
    </row>
    <row r="16" spans="1:1">
      <c r="A16" s="666">
        <f>IF('Форма 2.2 | Т-пит'!$O$22="",1,0)</f>
        <v>1</v>
      </c>
    </row>
    <row r="17" spans="1:1">
      <c r="A17" s="666">
        <f>IF('Форма 2.2 | Т-пит'!$R$23="",1,0)</f>
        <v>1</v>
      </c>
    </row>
    <row r="18" spans="1:1">
      <c r="A18" s="666">
        <f>IF('Форма 2.2 | Т-пит'!$T$23="",1,0)</f>
        <v>1</v>
      </c>
    </row>
    <row r="19" spans="1:1">
      <c r="A19" s="666">
        <f>IF('Форма 2.2 | Т-пит'!$S$23="",1,0)</f>
        <v>0</v>
      </c>
    </row>
    <row r="20" spans="1:1">
      <c r="A20" s="666">
        <f>IF('Форма 2.2 | Т-пит'!$U$23="",1,0)</f>
        <v>0</v>
      </c>
    </row>
    <row r="21" spans="1:1">
      <c r="A21" s="666">
        <f>IF('Форма 2.3 | Т-подкл(инд)'!$M$22="",1,0)</f>
        <v>1</v>
      </c>
    </row>
    <row r="22" spans="1:1">
      <c r="A22" s="666">
        <f>IF('Форма 2.3 | Т-подкл(инд)'!$Q$22="",1,0)</f>
        <v>1</v>
      </c>
    </row>
    <row r="23" spans="1:1">
      <c r="A23" s="666">
        <f>IF('Форма 2.3 | Т-подкл(инд)'!$AD$22="",1,0)</f>
        <v>1</v>
      </c>
    </row>
    <row r="24" spans="1:1">
      <c r="A24" s="666">
        <f>IF('Форма 2.3 | Т-подкл(инд)'!$AE$22="",1,0)</f>
        <v>1</v>
      </c>
    </row>
    <row r="25" spans="1:1">
      <c r="A25" s="666">
        <f>IF('Форма 2.3 | Т-подкл(инд)'!$AF$22="",1,0)</f>
        <v>1</v>
      </c>
    </row>
    <row r="26" spans="1:1">
      <c r="A26" s="666">
        <f>IF('Форма 2.3 | Т-подкл(инд)'!$AG$22="",1,0)</f>
        <v>1</v>
      </c>
    </row>
    <row r="27" spans="1:1">
      <c r="A27" s="666">
        <f>IF('Форма 2.3 | Т-подкл(инд)'!$AH$22="",1,0)</f>
        <v>1</v>
      </c>
    </row>
    <row r="28" spans="1:1">
      <c r="A28" s="666">
        <f>IF('Форма 2.3 | Т-подкл(инд)'!$AJ$22="",1,0)</f>
        <v>1</v>
      </c>
    </row>
    <row r="29" spans="1:1">
      <c r="A29" s="666">
        <f>IF('Форма 2.3 | Т-подкл(инд)'!$N$22="",1,0)</f>
        <v>0</v>
      </c>
    </row>
    <row r="30" spans="1:1">
      <c r="A30" s="666">
        <f>IF('Форма 2.3 | Т-подкл(инд)'!$R$22="",1,0)</f>
        <v>0</v>
      </c>
    </row>
    <row r="31" spans="1:1">
      <c r="A31" s="666">
        <f>IF('Форма 2.3 | Т-подкл(инд)'!$V$22="",1,0)</f>
        <v>0</v>
      </c>
    </row>
    <row r="32" spans="1:1">
      <c r="A32" s="666">
        <f>IF('Форма 2.3 | Т-подкл(инд)'!$Z$22="",1,0)</f>
        <v>0</v>
      </c>
    </row>
    <row r="33" spans="1:1">
      <c r="A33" s="666">
        <f>IF('Форма 2.3 | Т-подкл(инд)'!$AI$22="",1,0)</f>
        <v>0</v>
      </c>
    </row>
    <row r="34" spans="1:1">
      <c r="A34" s="666">
        <f>IF('Форма 2.3 | Т-подкл(инд)'!$AK$22="",1,0)</f>
        <v>0</v>
      </c>
    </row>
    <row r="35" spans="1:1">
      <c r="A35" s="666">
        <f>IF('Форма 2.3 | Т-подкл'!$P$22="",1,0)</f>
        <v>1</v>
      </c>
    </row>
    <row r="36" spans="1:1">
      <c r="A36" s="666">
        <f>IF('Форма 2.3 | Т-подкл'!$AC$22="",1,0)</f>
        <v>1</v>
      </c>
    </row>
    <row r="37" spans="1:1">
      <c r="A37" s="666">
        <f>IF('Форма 2.3 | Т-подкл'!$AD$22="",1,0)</f>
        <v>1</v>
      </c>
    </row>
    <row r="38" spans="1:1">
      <c r="A38" s="666">
        <f>IF('Форма 2.3 | Т-подкл'!$AE$22="",1,0)</f>
        <v>1</v>
      </c>
    </row>
    <row r="39" spans="1:1">
      <c r="A39" s="666">
        <f>IF('Форма 2.3 | Т-подкл'!$AF$22="",1,0)</f>
        <v>1</v>
      </c>
    </row>
    <row r="40" spans="1:1">
      <c r="A40" s="666">
        <f>IF('Форма 2.3 | Т-подкл'!$AG$22="",1,0)</f>
        <v>1</v>
      </c>
    </row>
    <row r="41" spans="1:1">
      <c r="A41" s="666">
        <f>IF('Форма 2.3 | Т-подкл'!$AI$22="",1,0)</f>
        <v>1</v>
      </c>
    </row>
    <row r="42" spans="1:1">
      <c r="A42" s="666">
        <f>IF('Форма 2.3 | Т-подкл'!$Q$22="",1,0)</f>
        <v>0</v>
      </c>
    </row>
    <row r="43" spans="1:1">
      <c r="A43" s="666">
        <f>IF('Форма 2.3 | Т-подкл'!$U$22="",1,0)</f>
        <v>0</v>
      </c>
    </row>
    <row r="44" spans="1:1">
      <c r="A44" s="666">
        <f>IF('Форма 2.3 | Т-подкл'!$Y$22="",1,0)</f>
        <v>0</v>
      </c>
    </row>
    <row r="45" spans="1:1">
      <c r="A45" s="666">
        <f>IF('Форма 2.3 | Т-подкл'!$AH$22="",1,0)</f>
        <v>0</v>
      </c>
    </row>
    <row r="46" spans="1:1">
      <c r="A46" s="666">
        <f>IF('Форма 2.3 | Т-подкл'!$AJ$22="",1,0)</f>
        <v>0</v>
      </c>
    </row>
    <row r="47" spans="1:1">
      <c r="A47" s="666">
        <f>IF('Форма 2.11'!$E$12="",1,0)</f>
        <v>0</v>
      </c>
    </row>
    <row r="48" spans="1:1">
      <c r="A48" s="666">
        <f>IF('Форма 2.11'!$F$12="",1,0)</f>
        <v>0</v>
      </c>
    </row>
    <row r="49" spans="1:1">
      <c r="A49" s="666">
        <f>IF('Форма 2.12'!$G$11="",1,0)</f>
        <v>1</v>
      </c>
    </row>
    <row r="50" spans="1:1">
      <c r="A50" s="666">
        <f>IF('Форма 2.12'!$G$12="",1,0)</f>
        <v>1</v>
      </c>
    </row>
    <row r="51" spans="1:1">
      <c r="A51" s="666">
        <f>IF('Форма 2.12'!$H$12="",1,0)</f>
        <v>1</v>
      </c>
    </row>
    <row r="52" spans="1:1">
      <c r="A52" s="666">
        <f>IF('Форма 2.12'!$H$13="",1,0)</f>
        <v>1</v>
      </c>
    </row>
    <row r="53" spans="1:1">
      <c r="A53" s="666">
        <f>IF('Форма 2.12'!$E$15="",1,0)</f>
        <v>1</v>
      </c>
    </row>
    <row r="54" spans="1:1">
      <c r="A54" s="666">
        <f>IF('Форма 2.12'!$H$15="",1,0)</f>
        <v>1</v>
      </c>
    </row>
    <row r="55" spans="1:1">
      <c r="A55" s="666">
        <f>IF('Форма 2.12'!$G$18="",1,0)</f>
        <v>1</v>
      </c>
    </row>
    <row r="56" spans="1:1">
      <c r="A56" s="666">
        <f>IF('Форма 2.12'!$G$22="",1,0)</f>
        <v>1</v>
      </c>
    </row>
    <row r="57" spans="1:1">
      <c r="A57" s="666">
        <f>IF('Форма 2.12'!$G$25="",1,0)</f>
        <v>1</v>
      </c>
    </row>
    <row r="58" spans="1:1">
      <c r="A58" s="666">
        <f>IF('Форма 2.12'!$E$31="",1,0)</f>
        <v>1</v>
      </c>
    </row>
    <row r="59" spans="1:1">
      <c r="A59" s="666">
        <f>IF('Форма 2.12'!$H$31="",1,0)</f>
        <v>1</v>
      </c>
    </row>
    <row r="60" spans="1:1">
      <c r="A60" s="666">
        <f>IF('Форма 2.12'!$G$28="",1,0)</f>
        <v>1</v>
      </c>
    </row>
    <row r="61" spans="1:1">
      <c r="A61" s="666">
        <f>IF('Форма 1.0.2'!$E$12="",1,0)</f>
        <v>1</v>
      </c>
    </row>
    <row r="62" spans="1:1">
      <c r="A62" s="666">
        <f>IF('Форма 1.0.2'!$F$12="",1,0)</f>
        <v>1</v>
      </c>
    </row>
    <row r="63" spans="1:1">
      <c r="A63" s="666">
        <f>IF('Форма 1.0.2'!$G$12="",1,0)</f>
        <v>1</v>
      </c>
    </row>
    <row r="64" spans="1:1">
      <c r="A64" s="666">
        <f>IF('Форма 1.0.2'!$H$12="",1,0)</f>
        <v>1</v>
      </c>
    </row>
    <row r="65" spans="1:1">
      <c r="A65" s="666">
        <f>IF('Форма 1.0.2'!$I$12="",1,0)</f>
        <v>1</v>
      </c>
    </row>
    <row r="66" spans="1:1">
      <c r="A66" s="666">
        <f>IF('Форма 1.0.2'!$J$12="",1,0)</f>
        <v>1</v>
      </c>
    </row>
    <row r="67" spans="1:1">
      <c r="A67" s="666">
        <f>IF('Сведения об изменении'!$E$12="",1,0)</f>
        <v>1</v>
      </c>
    </row>
    <row r="68" spans="1:1">
      <c r="A68" s="668">
        <f>IF(Территории!$E$12="",1,0)</f>
        <v>0</v>
      </c>
    </row>
    <row r="69" spans="1:1">
      <c r="A69" s="668">
        <f>IF('Перечень тарифов'!$E$21="",1,0)</f>
        <v>0</v>
      </c>
    </row>
    <row r="70" spans="1:1">
      <c r="A70" s="668">
        <f>IF('Перечень тарифов'!$F$21="",1,0)</f>
        <v>0</v>
      </c>
    </row>
    <row r="71" spans="1:1">
      <c r="A71" s="668">
        <f>IF('Перечень тарифов'!$G$21="",1,0)</f>
        <v>0</v>
      </c>
    </row>
    <row r="72" spans="1:1">
      <c r="A72" s="668">
        <f>IF('Перечень тарифов'!$K$21="",1,0)</f>
        <v>0</v>
      </c>
    </row>
    <row r="73" spans="1:1">
      <c r="A73" s="668">
        <f>IF('Перечень тарифов'!$O$21="",1,0)</f>
        <v>0</v>
      </c>
    </row>
    <row r="74" spans="1:1">
      <c r="A74" s="668">
        <f>IF('Перечень тарифов'!$N$21="",1,0)</f>
        <v>0</v>
      </c>
    </row>
    <row r="75" spans="1:1">
      <c r="A75" s="668">
        <f>IF('Перечень тарифов'!$R$21="",1,0)</f>
        <v>0</v>
      </c>
    </row>
    <row r="76" spans="1:1">
      <c r="A76" s="668">
        <f>IF('Форма 2.2 | Т-тех'!$O$23="",1,0)</f>
        <v>0</v>
      </c>
    </row>
    <row r="77" spans="1:1">
      <c r="A77" s="668">
        <f>IF('Форма 2.2 | Т-тех'!$Y$23="",1,0)</f>
        <v>0</v>
      </c>
    </row>
    <row r="78" spans="1:1">
      <c r="A78" s="668">
        <f>IF('Форма 2.2 | Т-тех'!$AA$23="",1,0)</f>
        <v>0</v>
      </c>
    </row>
    <row r="79" spans="1:1">
      <c r="A79" s="668">
        <f>IF('Форма 2.2 | Т-тех'!$V$23="",1,0)</f>
        <v>0</v>
      </c>
    </row>
    <row r="80" spans="1:1">
      <c r="A80" s="668">
        <f>IF('Форма 2.2 | Т-тех'!$Z$23="",1,0)</f>
        <v>0</v>
      </c>
    </row>
    <row r="81" spans="1:1">
      <c r="A81" s="668">
        <f>IF('Форма 2.2 | Т-тех'!$AB$23="",1,0)</f>
        <v>0</v>
      </c>
    </row>
    <row r="82" spans="1:1">
      <c r="A82" s="668">
        <f>IF('Форма 2.2 | Т-тех'!$AF$23="",1,0)</f>
        <v>0</v>
      </c>
    </row>
    <row r="83" spans="1:1">
      <c r="A83" s="668">
        <f>IF('Форма 2.2 | Т-тех'!$AH$23="",1,0)</f>
        <v>0</v>
      </c>
    </row>
    <row r="84" spans="1:1">
      <c r="A84" s="668">
        <f>IF('Форма 2.2 | Т-тех'!$AC$23="",1,0)</f>
        <v>0</v>
      </c>
    </row>
    <row r="85" spans="1:1">
      <c r="A85" s="668">
        <f>IF('Форма 2.2 | Т-тех'!$AG$23="",1,0)</f>
        <v>0</v>
      </c>
    </row>
    <row r="86" spans="1:1">
      <c r="A86" s="668">
        <f>IF('Форма 2.2 | Т-тех'!$AI$23="",1,0)</f>
        <v>0</v>
      </c>
    </row>
    <row r="87" spans="1:1">
      <c r="A87" s="668">
        <f>IF('Форма 2.2 | Т-тех'!$AM$23="",1,0)</f>
        <v>0</v>
      </c>
    </row>
    <row r="88" spans="1:1">
      <c r="A88" s="668">
        <f>IF('Форма 2.2 | Т-тех'!$AO$23="",1,0)</f>
        <v>0</v>
      </c>
    </row>
    <row r="89" spans="1:1">
      <c r="A89" s="668">
        <f>IF('Форма 2.2 | Т-тех'!$AJ$23="",1,0)</f>
        <v>0</v>
      </c>
    </row>
    <row r="90" spans="1:1">
      <c r="A90" s="668">
        <f>IF('Форма 2.2 | Т-тех'!$AN$23="",1,0)</f>
        <v>0</v>
      </c>
    </row>
    <row r="91" spans="1:1">
      <c r="A91" s="668">
        <f>IF('Форма 2.2 | Т-тех'!$AP$23="",1,0)</f>
        <v>0</v>
      </c>
    </row>
    <row r="92" spans="1:1">
      <c r="A92" s="668">
        <f>IF('Форма 2.2 | Т-тех'!$AT$23="",1,0)</f>
        <v>0</v>
      </c>
    </row>
    <row r="93" spans="1:1">
      <c r="A93" s="668">
        <f>IF('Форма 2.2 | Т-тех'!$AV$23="",1,0)</f>
        <v>0</v>
      </c>
    </row>
    <row r="94" spans="1:1">
      <c r="A94" s="668">
        <f>IF('Форма 2.2 | Т-тех'!$AQ$23="",1,0)</f>
        <v>0</v>
      </c>
    </row>
    <row r="95" spans="1:1">
      <c r="A95" s="668">
        <f>IF('Форма 2.2 | Т-тех'!$AU$23="",1,0)</f>
        <v>0</v>
      </c>
    </row>
    <row r="96" spans="1:1">
      <c r="A96" s="668">
        <f>IF('Форма 2.2 | Т-тех'!$AW$23="",1,0)</f>
        <v>0</v>
      </c>
    </row>
    <row r="97" spans="1:1">
      <c r="A97" s="668">
        <f>IF('Форма 2.2 | Т-тех'!$BA$23="",1,0)</f>
        <v>0</v>
      </c>
    </row>
    <row r="98" spans="1:1">
      <c r="A98" s="668">
        <f>IF('Форма 2.2 | Т-тех'!$BC$23="",1,0)</f>
        <v>0</v>
      </c>
    </row>
    <row r="99" spans="1:1">
      <c r="A99" s="668">
        <f>IF('Форма 2.2 | Т-тех'!$AX$23="",1,0)</f>
        <v>0</v>
      </c>
    </row>
    <row r="100" spans="1:1">
      <c r="A100" s="668">
        <f>IF('Форма 2.2 | Т-тех'!$BB$23="",1,0)</f>
        <v>0</v>
      </c>
    </row>
    <row r="101" spans="1:1">
      <c r="A101" s="668">
        <f>IF('Форма 2.2 | Т-тех'!$BD$23="",1,0)</f>
        <v>0</v>
      </c>
    </row>
    <row r="102" spans="1:1">
      <c r="A102" s="668">
        <f>IF('Форма 2.2 | Т-тех'!$BH$23="",1,0)</f>
        <v>0</v>
      </c>
    </row>
    <row r="103" spans="1:1">
      <c r="A103" s="668">
        <f>IF('Форма 2.2 | Т-тех'!$BJ$23="",1,0)</f>
        <v>0</v>
      </c>
    </row>
    <row r="104" spans="1:1">
      <c r="A104" s="668">
        <f>IF('Форма 2.2 | Т-тех'!$BE$23="",1,0)</f>
        <v>0</v>
      </c>
    </row>
    <row r="105" spans="1:1">
      <c r="A105" s="668">
        <f>IF('Форма 2.2 | Т-тех'!$BI$23="",1,0)</f>
        <v>0</v>
      </c>
    </row>
    <row r="106" spans="1:1">
      <c r="A106" s="668">
        <f>IF('Форма 2.2 | Т-тех'!$BK$23="",1,0)</f>
        <v>0</v>
      </c>
    </row>
    <row r="107" spans="1:1">
      <c r="A107" s="668">
        <f>IF('Форма 2.2 | Т-тех'!$BO$23="",1,0)</f>
        <v>0</v>
      </c>
    </row>
    <row r="108" spans="1:1">
      <c r="A108" s="668">
        <f>IF('Форма 2.2 | Т-тех'!$BQ$23="",1,0)</f>
        <v>0</v>
      </c>
    </row>
    <row r="109" spans="1:1">
      <c r="A109" s="668">
        <f>IF('Форма 2.2 | Т-тех'!$BL$23="",1,0)</f>
        <v>0</v>
      </c>
    </row>
    <row r="110" spans="1:1">
      <c r="A110" s="668">
        <f>IF('Форма 2.2 | Т-тех'!$BP$23="",1,0)</f>
        <v>0</v>
      </c>
    </row>
    <row r="111" spans="1:1">
      <c r="A111" s="668">
        <f>IF('Форма 2.2 | Т-тех'!$BR$23="",1,0)</f>
        <v>0</v>
      </c>
    </row>
    <row r="112" spans="1:1">
      <c r="A112" s="668">
        <f>IF('Форма 2.2 | Т-тех'!$BV$23="",1,0)</f>
        <v>0</v>
      </c>
    </row>
    <row r="113" spans="1:1">
      <c r="A113" s="668">
        <f>IF('Форма 2.2 | Т-тех'!$BX$23="",1,0)</f>
        <v>0</v>
      </c>
    </row>
    <row r="114" spans="1:1">
      <c r="A114" s="668">
        <f>IF('Форма 2.2 | Т-тех'!$BS$23="",1,0)</f>
        <v>0</v>
      </c>
    </row>
    <row r="115" spans="1:1">
      <c r="A115" s="668">
        <f>IF('Форма 2.2 | Т-тех'!$BW$23="",1,0)</f>
        <v>0</v>
      </c>
    </row>
    <row r="116" spans="1:1">
      <c r="A116" s="668">
        <f>IF('Форма 2.2 | Т-тех'!$BY$23="",1,0)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ColWidth="9.140625" defaultRowHeight="11.25"/>
  <cols>
    <col min="1" max="16384" width="9.140625" style="693"/>
  </cols>
  <sheetData>
    <row r="1" spans="1:3">
      <c r="A1" s="693" t="s">
        <v>590</v>
      </c>
      <c r="B1" s="693" t="s">
        <v>591</v>
      </c>
      <c r="C1" s="693" t="s">
        <v>70</v>
      </c>
    </row>
    <row r="2" spans="1:3">
      <c r="A2" s="693">
        <v>4189678</v>
      </c>
      <c r="B2" s="693" t="s">
        <v>1089</v>
      </c>
      <c r="C2" s="693" t="s">
        <v>1090</v>
      </c>
    </row>
    <row r="3" spans="1:3">
      <c r="A3" s="693">
        <v>4190415</v>
      </c>
      <c r="B3" s="693" t="s">
        <v>1091</v>
      </c>
      <c r="C3" s="693" t="s">
        <v>1090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3"/>
  <sheetViews>
    <sheetView showGridLines="0" zoomScaleNormal="100" workbookViewId="0"/>
  </sheetViews>
  <sheetFormatPr defaultColWidth="9.140625"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9" t="s">
        <v>73</v>
      </c>
      <c r="B1" s="119" t="s">
        <v>74</v>
      </c>
      <c r="C1" s="119" t="s">
        <v>75</v>
      </c>
      <c r="D1" s="9"/>
    </row>
    <row r="2" spans="1:4">
      <c r="A2" s="686">
        <v>44886.569884259261</v>
      </c>
      <c r="B2" s="11" t="s">
        <v>710</v>
      </c>
      <c r="C2" s="11" t="s">
        <v>494</v>
      </c>
    </row>
    <row r="3" spans="1:4">
      <c r="A3" s="686">
        <v>44886.569895833331</v>
      </c>
      <c r="B3" s="11" t="s">
        <v>711</v>
      </c>
      <c r="C3" s="11" t="s">
        <v>494</v>
      </c>
    </row>
    <row r="4" spans="1:4">
      <c r="A4" s="686">
        <v>44886.570023148146</v>
      </c>
      <c r="B4" s="11" t="s">
        <v>710</v>
      </c>
      <c r="C4" s="11" t="s">
        <v>494</v>
      </c>
    </row>
    <row r="5" spans="1:4">
      <c r="A5" s="686">
        <v>44886.570034722223</v>
      </c>
      <c r="B5" s="11" t="s">
        <v>711</v>
      </c>
      <c r="C5" s="11" t="s">
        <v>494</v>
      </c>
    </row>
    <row r="6" spans="1:4">
      <c r="A6" s="686">
        <v>44886.570833333331</v>
      </c>
      <c r="B6" s="11" t="s">
        <v>710</v>
      </c>
      <c r="C6" s="11" t="s">
        <v>494</v>
      </c>
    </row>
    <row r="7" spans="1:4">
      <c r="A7" s="686">
        <v>44886.570844907408</v>
      </c>
      <c r="B7" s="11" t="s">
        <v>711</v>
      </c>
      <c r="C7" s="11" t="s">
        <v>494</v>
      </c>
    </row>
    <row r="8" spans="1:4">
      <c r="A8" s="686">
        <v>44886.581180555557</v>
      </c>
      <c r="B8" s="11" t="s">
        <v>710</v>
      </c>
      <c r="C8" s="11" t="s">
        <v>494</v>
      </c>
    </row>
    <row r="9" spans="1:4">
      <c r="A9" s="686">
        <v>44886.581192129626</v>
      </c>
      <c r="B9" s="11" t="s">
        <v>711</v>
      </c>
      <c r="C9" s="11" t="s">
        <v>494</v>
      </c>
    </row>
    <row r="10" spans="1:4">
      <c r="A10" s="686">
        <v>44886.582175925927</v>
      </c>
      <c r="B10" s="11" t="s">
        <v>710</v>
      </c>
      <c r="C10" s="11" t="s">
        <v>494</v>
      </c>
    </row>
    <row r="11" spans="1:4">
      <c r="A11" s="686">
        <v>44886.582187499997</v>
      </c>
      <c r="B11" s="11" t="s">
        <v>711</v>
      </c>
      <c r="C11" s="11" t="s">
        <v>494</v>
      </c>
    </row>
    <row r="12" spans="1:4">
      <c r="A12" s="686">
        <v>44893.7187962963</v>
      </c>
      <c r="B12" s="11" t="s">
        <v>710</v>
      </c>
      <c r="C12" s="11" t="s">
        <v>494</v>
      </c>
    </row>
    <row r="13" spans="1:4">
      <c r="A13" s="686">
        <v>44893.718807870369</v>
      </c>
      <c r="B13" s="11" t="s">
        <v>711</v>
      </c>
      <c r="C13" s="11" t="s">
        <v>494</v>
      </c>
    </row>
  </sheetData>
  <sheetProtection algorithmName="SHA-512" hashValue="xqGmfEt2aK8ofUDLFbzDXTl478RYXGpNTkRWmX9uQ7ItwuH+zom0cpKGY5RcJj2KOuPOXM0Q33kfM3/x+kiFUw==" saltValue="hY3VnBDHDvRfgNw20zaDiA==" spinCount="100000" sheet="1" objects="1" scenarios="1" formatColumns="0" formatRows="0" autoFilter="0"/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ColWidth="9.140625" defaultRowHeight="11.25"/>
  <cols>
    <col min="1" max="1" width="9.140625" style="384"/>
    <col min="2" max="2" width="66" style="384" customWidth="1"/>
    <col min="3" max="16384" width="9.140625" style="384"/>
  </cols>
  <sheetData>
    <row r="3" spans="2:2" ht="22.5">
      <c r="B3" s="490" t="s">
        <v>1556</v>
      </c>
    </row>
    <row r="4" spans="2:2">
      <c r="B4" s="490" t="s">
        <v>594</v>
      </c>
    </row>
    <row r="5" spans="2:2">
      <c r="B5" s="490" t="s">
        <v>595</v>
      </c>
    </row>
    <row r="6" spans="2:2">
      <c r="B6" s="490" t="s">
        <v>596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ColWidth="9.140625" defaultRowHeight="11.25"/>
  <cols>
    <col min="1" max="1" width="9.140625" style="418"/>
    <col min="2" max="16384" width="9.140625" style="257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ColWidth="9.140625" defaultRowHeight="15"/>
  <cols>
    <col min="1" max="1" width="38.42578125" style="353" customWidth="1"/>
    <col min="2" max="16384" width="9.140625" style="353"/>
  </cols>
  <sheetData>
    <row r="1" spans="1:5">
      <c r="A1" s="354" t="s">
        <v>440</v>
      </c>
      <c r="B1" s="354" t="s">
        <v>441</v>
      </c>
      <c r="C1" s="354"/>
      <c r="D1" s="354"/>
      <c r="E1" s="354"/>
    </row>
    <row r="2" spans="1:5">
      <c r="A2" s="354"/>
      <c r="B2" s="354"/>
      <c r="C2" s="354"/>
      <c r="D2" s="354"/>
      <c r="E2" s="354"/>
    </row>
    <row r="3" spans="1:5">
      <c r="A3" s="354"/>
      <c r="B3" s="354"/>
      <c r="C3" s="354"/>
      <c r="D3" s="354"/>
      <c r="E3" s="354"/>
    </row>
    <row r="4" spans="1:5">
      <c r="A4" s="354"/>
      <c r="B4" s="354"/>
      <c r="C4" s="354"/>
      <c r="D4" s="354"/>
      <c r="E4" s="354"/>
    </row>
    <row r="5" spans="1:5">
      <c r="A5" s="354"/>
      <c r="B5" s="354"/>
      <c r="C5" s="354"/>
      <c r="D5" s="354"/>
      <c r="E5" s="354"/>
    </row>
    <row r="6" spans="1:5">
      <c r="A6" s="354"/>
      <c r="B6" s="354"/>
      <c r="C6" s="354"/>
      <c r="D6" s="354"/>
      <c r="E6" s="354"/>
    </row>
    <row r="7" spans="1:5">
      <c r="A7" s="354"/>
      <c r="B7" s="354"/>
      <c r="C7" s="354"/>
      <c r="D7" s="354"/>
      <c r="E7" s="354"/>
    </row>
    <row r="8" spans="1:5">
      <c r="A8" s="354"/>
      <c r="B8" s="354"/>
      <c r="C8" s="354"/>
      <c r="D8" s="354"/>
      <c r="E8" s="354"/>
    </row>
  </sheetData>
  <sheetProtection formatColumns="0" formatRow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7"/>
  <sheetViews>
    <sheetView showGridLines="0" zoomScaleNormal="100" workbookViewId="0"/>
  </sheetViews>
  <sheetFormatPr defaultColWidth="9.140625" defaultRowHeight="11.25"/>
  <cols>
    <col min="1" max="1" width="9.140625" style="693"/>
    <col min="2" max="2" width="65.28515625" style="693" customWidth="1"/>
    <col min="3" max="3" width="41" style="693" customWidth="1"/>
    <col min="4" max="16384" width="9.140625" style="693"/>
  </cols>
  <sheetData>
    <row r="1" spans="1:2">
      <c r="A1" s="693" t="s">
        <v>333</v>
      </c>
      <c r="B1" s="693" t="s">
        <v>334</v>
      </c>
    </row>
    <row r="2" spans="1:2">
      <c r="A2" s="693">
        <v>4189680</v>
      </c>
      <c r="B2" s="693" t="s">
        <v>391</v>
      </c>
    </row>
    <row r="3" spans="1:2">
      <c r="A3" s="693">
        <v>4189681</v>
      </c>
      <c r="B3" s="693" t="s">
        <v>388</v>
      </c>
    </row>
    <row r="4" spans="1:2">
      <c r="A4" s="693">
        <v>4189682</v>
      </c>
      <c r="B4" s="693" t="s">
        <v>387</v>
      </c>
    </row>
    <row r="5" spans="1:2">
      <c r="A5" s="693">
        <v>4189683</v>
      </c>
      <c r="B5" s="693" t="s">
        <v>386</v>
      </c>
    </row>
    <row r="6" spans="1:2">
      <c r="A6" s="693">
        <v>4189684</v>
      </c>
      <c r="B6" s="693" t="s">
        <v>390</v>
      </c>
    </row>
    <row r="7" spans="1:2">
      <c r="A7" s="693">
        <v>4189685</v>
      </c>
      <c r="B7" s="693" t="s">
        <v>389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8"/>
  <sheetViews>
    <sheetView showGridLines="0" zoomScaleNormal="100" workbookViewId="0"/>
  </sheetViews>
  <sheetFormatPr defaultColWidth="9.140625" defaultRowHeight="11.25"/>
  <cols>
    <col min="1" max="1" width="9.140625" style="693"/>
    <col min="2" max="2" width="65.28515625" style="693" customWidth="1"/>
    <col min="3" max="3" width="41" style="693" customWidth="1"/>
    <col min="4" max="16384" width="9.140625" style="693"/>
  </cols>
  <sheetData>
    <row r="1" spans="1:2">
      <c r="A1" s="693" t="s">
        <v>333</v>
      </c>
      <c r="B1" s="693" t="s">
        <v>335</v>
      </c>
    </row>
    <row r="2" spans="1:2">
      <c r="A2" s="693">
        <v>4189671</v>
      </c>
      <c r="B2" s="693" t="s">
        <v>1083</v>
      </c>
    </row>
    <row r="3" spans="1:2">
      <c r="A3" s="693">
        <v>4189672</v>
      </c>
      <c r="B3" s="693" t="s">
        <v>1084</v>
      </c>
    </row>
    <row r="4" spans="1:2">
      <c r="A4" s="693">
        <v>4189673</v>
      </c>
      <c r="B4" s="693" t="s">
        <v>1085</v>
      </c>
    </row>
    <row r="5" spans="1:2">
      <c r="A5" s="693">
        <v>4189674</v>
      </c>
      <c r="B5" s="693" t="s">
        <v>1086</v>
      </c>
    </row>
    <row r="6" spans="1:2">
      <c r="A6" s="693">
        <v>4189675</v>
      </c>
      <c r="B6" s="693" t="s">
        <v>1087</v>
      </c>
    </row>
    <row r="7" spans="1:2">
      <c r="A7" s="693">
        <v>4189676</v>
      </c>
      <c r="B7" s="693" t="s">
        <v>1088</v>
      </c>
    </row>
    <row r="8" spans="1:2">
      <c r="A8" s="693">
        <v>4189677</v>
      </c>
      <c r="B8" s="693" t="s">
        <v>392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24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63"/>
  <sheetViews>
    <sheetView showGridLines="0" zoomScaleNormal="100" workbookViewId="0"/>
  </sheetViews>
  <sheetFormatPr defaultColWidth="9.140625"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60</v>
      </c>
      <c r="B1" s="3" t="s">
        <v>61</v>
      </c>
    </row>
    <row r="2" spans="1:2">
      <c r="A2" t="s">
        <v>462</v>
      </c>
      <c r="B2" t="s">
        <v>79</v>
      </c>
    </row>
    <row r="3" spans="1:2">
      <c r="A3" t="s">
        <v>463</v>
      </c>
      <c r="B3" t="s">
        <v>655</v>
      </c>
    </row>
    <row r="4" spans="1:2">
      <c r="A4" t="s">
        <v>464</v>
      </c>
      <c r="B4" t="s">
        <v>563</v>
      </c>
    </row>
    <row r="5" spans="1:2">
      <c r="A5" t="s">
        <v>466</v>
      </c>
      <c r="B5" t="s">
        <v>478</v>
      </c>
    </row>
    <row r="6" spans="1:2">
      <c r="A6" t="s">
        <v>465</v>
      </c>
      <c r="B6" t="s">
        <v>479</v>
      </c>
    </row>
    <row r="7" spans="1:2">
      <c r="A7" t="s">
        <v>583</v>
      </c>
      <c r="B7" t="s">
        <v>480</v>
      </c>
    </row>
    <row r="8" spans="1:2">
      <c r="A8" t="s">
        <v>468</v>
      </c>
      <c r="B8" t="s">
        <v>564</v>
      </c>
    </row>
    <row r="9" spans="1:2">
      <c r="A9" t="s">
        <v>584</v>
      </c>
      <c r="B9" t="s">
        <v>481</v>
      </c>
    </row>
    <row r="10" spans="1:2">
      <c r="A10" t="s">
        <v>469</v>
      </c>
      <c r="B10" t="s">
        <v>482</v>
      </c>
    </row>
    <row r="11" spans="1:2">
      <c r="A11" t="s">
        <v>585</v>
      </c>
      <c r="B11" t="s">
        <v>483</v>
      </c>
    </row>
    <row r="12" spans="1:2">
      <c r="A12" t="s">
        <v>470</v>
      </c>
      <c r="B12" t="s">
        <v>338</v>
      </c>
    </row>
    <row r="13" spans="1:2">
      <c r="A13" t="s">
        <v>586</v>
      </c>
      <c r="B13" t="s">
        <v>64</v>
      </c>
    </row>
    <row r="14" spans="1:2">
      <c r="A14" t="s">
        <v>467</v>
      </c>
      <c r="B14" t="s">
        <v>423</v>
      </c>
    </row>
    <row r="15" spans="1:2">
      <c r="A15" t="s">
        <v>587</v>
      </c>
      <c r="B15" t="s">
        <v>492</v>
      </c>
    </row>
    <row r="16" spans="1:2">
      <c r="A16" t="s">
        <v>471</v>
      </c>
      <c r="B16" t="s">
        <v>253</v>
      </c>
    </row>
    <row r="17" spans="1:2">
      <c r="A17" t="s">
        <v>588</v>
      </c>
      <c r="B17" t="s">
        <v>77</v>
      </c>
    </row>
    <row r="18" spans="1:2">
      <c r="A18" t="s">
        <v>472</v>
      </c>
      <c r="B18" t="s">
        <v>66</v>
      </c>
    </row>
    <row r="19" spans="1:2">
      <c r="A19" t="s">
        <v>672</v>
      </c>
      <c r="B19" t="s">
        <v>78</v>
      </c>
    </row>
    <row r="20" spans="1:2">
      <c r="A20" t="s">
        <v>562</v>
      </c>
      <c r="B20" t="s">
        <v>484</v>
      </c>
    </row>
    <row r="21" spans="1:2">
      <c r="A21" t="s">
        <v>473</v>
      </c>
      <c r="B21" t="s">
        <v>76</v>
      </c>
    </row>
    <row r="22" spans="1:2">
      <c r="A22" t="s">
        <v>474</v>
      </c>
      <c r="B22" t="s">
        <v>65</v>
      </c>
    </row>
    <row r="23" spans="1:2">
      <c r="A23" t="s">
        <v>475</v>
      </c>
      <c r="B23" t="s">
        <v>67</v>
      </c>
    </row>
    <row r="24" spans="1:2">
      <c r="A24" t="s">
        <v>476</v>
      </c>
      <c r="B24" t="s">
        <v>421</v>
      </c>
    </row>
    <row r="25" spans="1:2">
      <c r="A25" t="s">
        <v>477</v>
      </c>
      <c r="B25" t="s">
        <v>16</v>
      </c>
    </row>
    <row r="26" spans="1:2">
      <c r="A26"/>
      <c r="B26" t="s">
        <v>85</v>
      </c>
    </row>
    <row r="27" spans="1:2">
      <c r="A27"/>
      <c r="B27" t="s">
        <v>17</v>
      </c>
    </row>
    <row r="28" spans="1:2">
      <c r="A28"/>
      <c r="B28" t="s">
        <v>422</v>
      </c>
    </row>
    <row r="29" spans="1:2">
      <c r="A29"/>
      <c r="B29" t="s">
        <v>656</v>
      </c>
    </row>
    <row r="30" spans="1:2">
      <c r="A30"/>
      <c r="B30" t="s">
        <v>485</v>
      </c>
    </row>
    <row r="31" spans="1:2">
      <c r="A31"/>
      <c r="B31" t="s">
        <v>62</v>
      </c>
    </row>
    <row r="32" spans="1:2">
      <c r="A32"/>
      <c r="B32" t="s">
        <v>183</v>
      </c>
    </row>
    <row r="33" spans="1:2">
      <c r="A33"/>
      <c r="B33" t="s">
        <v>589</v>
      </c>
    </row>
    <row r="34" spans="1:2">
      <c r="A34"/>
      <c r="B34" t="s">
        <v>565</v>
      </c>
    </row>
    <row r="35" spans="1:2">
      <c r="A35"/>
      <c r="B35" t="s">
        <v>339</v>
      </c>
    </row>
    <row r="36" spans="1:2">
      <c r="A36"/>
      <c r="B36" t="s">
        <v>282</v>
      </c>
    </row>
    <row r="37" spans="1:2">
      <c r="A37"/>
      <c r="B37" t="s">
        <v>337</v>
      </c>
    </row>
    <row r="38" spans="1:2">
      <c r="A38"/>
      <c r="B38" t="s">
        <v>202</v>
      </c>
    </row>
    <row r="39" spans="1:2">
      <c r="A39"/>
      <c r="B39" t="s">
        <v>184</v>
      </c>
    </row>
    <row r="40" spans="1:2">
      <c r="A40"/>
      <c r="B40" t="s">
        <v>181</v>
      </c>
    </row>
    <row r="41" spans="1:2">
      <c r="A41"/>
      <c r="B41" t="s">
        <v>224</v>
      </c>
    </row>
    <row r="42" spans="1:2">
      <c r="A42"/>
      <c r="B42" t="s">
        <v>182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" zoomScale="65" zoomScaleNormal="65" workbookViewId="0">
      <selection activeCell="E5" sqref="E5:F5"/>
    </sheetView>
  </sheetViews>
  <sheetFormatPr defaultColWidth="9.140625" defaultRowHeight="11.25"/>
  <cols>
    <col min="1" max="1" width="10.7109375" style="291" hidden="1" customWidth="1"/>
    <col min="2" max="2" width="10.7109375" style="90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24" customFormat="1" ht="3" customHeight="1">
      <c r="A1" s="522"/>
      <c r="B1" s="523"/>
      <c r="F1" s="524">
        <v>26357314</v>
      </c>
      <c r="G1" s="525"/>
      <c r="I1" s="525"/>
    </row>
    <row r="2" spans="1:12" s="17" customFormat="1" ht="14.25">
      <c r="A2" s="290"/>
      <c r="B2" s="90"/>
      <c r="E2" s="530" t="str">
        <f>"Код шаблона: " &amp; GetCode()</f>
        <v>Код шаблона: FAS.JKH.OPEN.INFO.PRICE.HVS</v>
      </c>
      <c r="F2" s="602"/>
      <c r="G2" s="529"/>
      <c r="H2" s="529"/>
      <c r="I2" s="529"/>
      <c r="J2" s="529"/>
      <c r="K2" s="529"/>
      <c r="L2" s="529"/>
    </row>
    <row r="3" spans="1:12" ht="14.25">
      <c r="E3" s="531" t="str">
        <f>"Версия " &amp; GetVersion()</f>
        <v>Версия 1.0.2</v>
      </c>
      <c r="F3" s="602"/>
      <c r="G3" s="42"/>
      <c r="H3" s="42"/>
      <c r="I3" s="42"/>
      <c r="J3" s="42"/>
      <c r="K3" s="42"/>
      <c r="L3" s="386"/>
    </row>
    <row r="4" spans="1:12" s="509" customFormat="1" ht="6">
      <c r="A4" s="503"/>
      <c r="B4" s="504"/>
      <c r="C4" s="505"/>
      <c r="D4" s="506"/>
      <c r="E4" s="526"/>
      <c r="F4" s="527"/>
      <c r="G4" s="528"/>
      <c r="I4" s="510"/>
    </row>
    <row r="5" spans="1:12" ht="22.5">
      <c r="D5" s="23"/>
      <c r="E5" s="715" t="s">
        <v>495</v>
      </c>
      <c r="F5" s="716"/>
      <c r="G5" s="592"/>
      <c r="J5" s="439"/>
    </row>
    <row r="6" spans="1:12" s="509" customFormat="1" ht="6">
      <c r="A6" s="503"/>
      <c r="B6" s="504"/>
      <c r="C6" s="505"/>
      <c r="D6" s="506"/>
      <c r="E6" s="511"/>
      <c r="F6" s="512"/>
      <c r="G6" s="513"/>
      <c r="I6" s="510"/>
    </row>
    <row r="7" spans="1:12" ht="27">
      <c r="D7" s="23"/>
      <c r="E7" s="24" t="s">
        <v>55</v>
      </c>
      <c r="F7" s="466" t="s">
        <v>126</v>
      </c>
      <c r="G7" s="521"/>
    </row>
    <row r="8" spans="1:12" s="509" customFormat="1" ht="6">
      <c r="A8" s="503"/>
      <c r="B8" s="504"/>
      <c r="C8" s="505"/>
      <c r="D8" s="506"/>
      <c r="E8" s="507"/>
      <c r="F8" s="508"/>
      <c r="G8" s="506"/>
      <c r="I8" s="510"/>
    </row>
    <row r="9" spans="1:12" ht="27">
      <c r="D9" s="23"/>
      <c r="E9" s="24" t="s">
        <v>541</v>
      </c>
      <c r="F9" s="484" t="s">
        <v>88</v>
      </c>
      <c r="G9" s="520"/>
    </row>
    <row r="10" spans="1:12" s="509" customFormat="1" ht="6">
      <c r="A10" s="514"/>
      <c r="B10" s="504"/>
      <c r="C10" s="505"/>
      <c r="D10" s="515"/>
      <c r="E10" s="511"/>
      <c r="F10" s="516"/>
      <c r="G10" s="517"/>
      <c r="I10" s="510"/>
    </row>
    <row r="11" spans="1:12" ht="27">
      <c r="A11" s="293"/>
      <c r="D11" s="23"/>
      <c r="E11" s="81" t="s">
        <v>539</v>
      </c>
      <c r="F11" s="687" t="s">
        <v>1092</v>
      </c>
      <c r="G11" s="518"/>
    </row>
    <row r="12" spans="1:12" ht="27">
      <c r="D12" s="23"/>
      <c r="E12" s="81" t="s">
        <v>540</v>
      </c>
      <c r="F12" s="687" t="s">
        <v>1093</v>
      </c>
      <c r="G12" s="520"/>
    </row>
    <row r="13" spans="1:12" s="619" customFormat="1" ht="5.25">
      <c r="A13" s="625"/>
      <c r="B13" s="632"/>
      <c r="C13" s="624"/>
      <c r="D13" s="623"/>
      <c r="E13" s="622"/>
      <c r="F13" s="621"/>
      <c r="G13" s="620"/>
      <c r="I13" s="633"/>
    </row>
    <row r="14" spans="1:12" ht="27">
      <c r="D14" s="23"/>
      <c r="E14" s="81" t="s">
        <v>378</v>
      </c>
      <c r="F14" s="652" t="s">
        <v>45</v>
      </c>
      <c r="G14" s="520"/>
    </row>
    <row r="15" spans="1:12" ht="27" hidden="1">
      <c r="D15" s="23"/>
      <c r="E15" s="81" t="s">
        <v>302</v>
      </c>
      <c r="F15" s="640" t="s">
        <v>712</v>
      </c>
      <c r="G15" s="520"/>
    </row>
    <row r="16" spans="1:12" ht="27" hidden="1">
      <c r="D16" s="23"/>
      <c r="E16" s="81" t="s">
        <v>697</v>
      </c>
      <c r="F16" s="640"/>
      <c r="G16" s="520"/>
    </row>
    <row r="17" spans="1:9" s="628" customFormat="1" ht="19.5">
      <c r="A17" s="631"/>
      <c r="B17" s="90"/>
      <c r="C17" s="626"/>
      <c r="D17" s="629"/>
      <c r="E17" s="630"/>
      <c r="F17" s="642" t="s">
        <v>702</v>
      </c>
      <c r="G17" s="627"/>
      <c r="I17" s="54"/>
    </row>
    <row r="18" spans="1:9" ht="27">
      <c r="D18" s="23"/>
      <c r="E18" s="81" t="s">
        <v>577</v>
      </c>
      <c r="F18" s="652" t="s">
        <v>1545</v>
      </c>
      <c r="G18" s="520"/>
    </row>
    <row r="19" spans="1:9" ht="27">
      <c r="D19" s="23"/>
      <c r="E19" s="81" t="s">
        <v>686</v>
      </c>
      <c r="F19" s="653" t="s">
        <v>1546</v>
      </c>
      <c r="G19" s="520"/>
    </row>
    <row r="20" spans="1:9" ht="27">
      <c r="D20" s="23"/>
      <c r="E20" s="81" t="s">
        <v>685</v>
      </c>
      <c r="F20" s="652" t="s">
        <v>1547</v>
      </c>
      <c r="G20" s="520"/>
    </row>
    <row r="21" spans="1:9" ht="27">
      <c r="D21" s="23"/>
      <c r="E21" s="81" t="s">
        <v>576</v>
      </c>
      <c r="F21" s="652" t="s">
        <v>1548</v>
      </c>
      <c r="G21" s="520"/>
    </row>
    <row r="22" spans="1:9" s="636" customFormat="1" ht="19.5" hidden="1">
      <c r="A22" s="639"/>
      <c r="B22" s="90"/>
      <c r="C22" s="634"/>
      <c r="D22" s="637"/>
      <c r="E22" s="638"/>
      <c r="F22" s="643" t="s">
        <v>703</v>
      </c>
      <c r="G22" s="635"/>
      <c r="I22" s="54"/>
    </row>
    <row r="23" spans="1:9" s="636" customFormat="1" ht="27" hidden="1">
      <c r="A23" s="639"/>
      <c r="B23" s="90"/>
      <c r="C23" s="634"/>
      <c r="D23" s="637"/>
      <c r="E23" s="644" t="s">
        <v>704</v>
      </c>
      <c r="F23" s="654"/>
      <c r="G23" s="641"/>
      <c r="I23" s="54"/>
    </row>
    <row r="24" spans="1:9" s="636" customFormat="1" ht="27" hidden="1">
      <c r="A24" s="639"/>
      <c r="B24" s="90"/>
      <c r="C24" s="634"/>
      <c r="D24" s="637"/>
      <c r="E24" s="644" t="s">
        <v>705</v>
      </c>
      <c r="F24" s="640"/>
      <c r="G24" s="641"/>
      <c r="I24" s="54"/>
    </row>
    <row r="25" spans="1:9" s="636" customFormat="1" ht="27" hidden="1">
      <c r="A25" s="639"/>
      <c r="B25" s="90"/>
      <c r="C25" s="634"/>
      <c r="D25" s="637"/>
      <c r="E25" s="644" t="s">
        <v>706</v>
      </c>
      <c r="F25" s="654"/>
      <c r="G25" s="641"/>
      <c r="I25" s="54"/>
    </row>
    <row r="26" spans="1:9" s="636" customFormat="1" ht="27" hidden="1">
      <c r="A26" s="639"/>
      <c r="B26" s="90"/>
      <c r="C26" s="634"/>
      <c r="D26" s="637"/>
      <c r="E26" s="644" t="s">
        <v>576</v>
      </c>
      <c r="F26" s="654"/>
      <c r="G26" s="641"/>
      <c r="I26" s="54"/>
    </row>
    <row r="27" spans="1:9" s="509" customFormat="1" ht="35.1" customHeight="1">
      <c r="A27" s="514"/>
      <c r="B27" s="504"/>
      <c r="C27" s="505"/>
      <c r="D27" s="515"/>
      <c r="E27" s="511"/>
      <c r="F27" s="516"/>
      <c r="G27" s="517"/>
      <c r="I27" s="510"/>
    </row>
    <row r="28" spans="1:9" ht="27">
      <c r="D28" s="23"/>
      <c r="E28" s="81" t="s">
        <v>173</v>
      </c>
      <c r="F28" s="484" t="s">
        <v>88</v>
      </c>
      <c r="G28" s="520"/>
    </row>
    <row r="29" spans="1:9" ht="27">
      <c r="C29" s="27"/>
      <c r="D29" s="28"/>
      <c r="E29" s="29" t="s">
        <v>82</v>
      </c>
      <c r="F29" s="467" t="s">
        <v>1334</v>
      </c>
      <c r="G29" s="519"/>
    </row>
    <row r="30" spans="1:9" ht="27" hidden="1">
      <c r="C30" s="27"/>
      <c r="D30" s="28"/>
      <c r="E30" s="51" t="s">
        <v>206</v>
      </c>
      <c r="F30" s="645"/>
      <c r="G30" s="519"/>
    </row>
    <row r="31" spans="1:9" ht="27">
      <c r="C31" s="27"/>
      <c r="D31" s="28"/>
      <c r="E31" s="29" t="s">
        <v>56</v>
      </c>
      <c r="F31" s="467" t="s">
        <v>1335</v>
      </c>
      <c r="G31" s="519"/>
    </row>
    <row r="32" spans="1:9" ht="27">
      <c r="C32" s="27"/>
      <c r="D32" s="28"/>
      <c r="E32" s="29" t="s">
        <v>57</v>
      </c>
      <c r="F32" s="467" t="s">
        <v>1215</v>
      </c>
      <c r="G32" s="519"/>
      <c r="H32" s="30"/>
    </row>
    <row r="33" spans="1:9" s="509" customFormat="1" ht="6">
      <c r="A33" s="514"/>
      <c r="B33" s="504"/>
      <c r="C33" s="505"/>
      <c r="D33" s="515"/>
      <c r="E33" s="511"/>
      <c r="F33" s="516"/>
      <c r="G33" s="517"/>
      <c r="I33" s="510"/>
    </row>
    <row r="34" spans="1:9" ht="27">
      <c r="A34" s="292"/>
      <c r="D34" s="25"/>
      <c r="E34" s="81" t="s">
        <v>246</v>
      </c>
      <c r="F34" s="655" t="s">
        <v>207</v>
      </c>
      <c r="G34" s="518"/>
    </row>
    <row r="35" spans="1:9" s="509" customFormat="1" ht="6">
      <c r="A35" s="503"/>
      <c r="B35" s="504"/>
      <c r="C35" s="505"/>
      <c r="D35" s="506"/>
      <c r="E35" s="507"/>
      <c r="F35" s="508"/>
      <c r="G35" s="506"/>
      <c r="I35" s="510"/>
    </row>
    <row r="36" spans="1:9" ht="27">
      <c r="B36" s="253"/>
      <c r="D36" s="23"/>
      <c r="E36" s="81" t="s">
        <v>496</v>
      </c>
      <c r="F36" s="484" t="s">
        <v>88</v>
      </c>
      <c r="G36" s="520"/>
      <c r="I36" s="18"/>
    </row>
    <row r="37" spans="1:9" s="509" customFormat="1" ht="6">
      <c r="A37" s="514"/>
      <c r="B37" s="504"/>
      <c r="C37" s="505"/>
      <c r="D37" s="515"/>
      <c r="E37" s="511"/>
      <c r="F37" s="516"/>
      <c r="G37" s="517"/>
      <c r="I37" s="510"/>
    </row>
    <row r="38" spans="1:9" ht="27">
      <c r="A38" s="294"/>
      <c r="B38" s="92"/>
      <c r="D38" s="32"/>
      <c r="E38" s="31" t="s">
        <v>624</v>
      </c>
      <c r="F38" s="652" t="s">
        <v>1549</v>
      </c>
      <c r="G38" s="518"/>
    </row>
    <row r="39" spans="1:9" ht="27">
      <c r="A39" s="294"/>
      <c r="B39" s="92"/>
      <c r="D39" s="32"/>
      <c r="E39" s="40" t="s">
        <v>625</v>
      </c>
      <c r="F39" s="652" t="s">
        <v>1550</v>
      </c>
      <c r="G39" s="518"/>
    </row>
    <row r="40" spans="1:9" ht="19.5">
      <c r="D40" s="23"/>
      <c r="E40" s="24"/>
      <c r="F40" s="605" t="s">
        <v>657</v>
      </c>
      <c r="G40" s="20"/>
    </row>
    <row r="41" spans="1:9" ht="27">
      <c r="A41" s="294"/>
      <c r="D41" s="20"/>
      <c r="E41" s="603" t="s">
        <v>90</v>
      </c>
      <c r="F41" s="664" t="s">
        <v>1551</v>
      </c>
      <c r="G41" s="518"/>
    </row>
    <row r="42" spans="1:9" ht="27">
      <c r="A42" s="294"/>
      <c r="B42" s="92"/>
      <c r="D42" s="32"/>
      <c r="E42" s="603" t="s">
        <v>91</v>
      </c>
      <c r="F42" s="664" t="s">
        <v>1552</v>
      </c>
      <c r="G42" s="518"/>
    </row>
    <row r="43" spans="1:9" ht="27">
      <c r="A43" s="294"/>
      <c r="B43" s="92"/>
      <c r="D43" s="32"/>
      <c r="E43" s="603" t="s">
        <v>658</v>
      </c>
      <c r="F43" s="664" t="s">
        <v>1553</v>
      </c>
      <c r="G43" s="518"/>
    </row>
    <row r="44" spans="1:9" ht="27">
      <c r="D44" s="23"/>
      <c r="E44" s="604" t="s">
        <v>659</v>
      </c>
      <c r="F44" s="664" t="s">
        <v>1554</v>
      </c>
      <c r="G44" s="520"/>
    </row>
    <row r="45" spans="1:9" ht="20.100000000000001" customHeight="1">
      <c r="A45" s="294"/>
      <c r="D45" s="20"/>
      <c r="F45" s="206"/>
      <c r="G45" s="26"/>
    </row>
    <row r="46" spans="1:9" ht="19.5">
      <c r="A46" s="294"/>
      <c r="B46" s="92"/>
      <c r="D46" s="32"/>
      <c r="E46" s="31"/>
      <c r="F46" s="207"/>
      <c r="G46" s="26"/>
    </row>
    <row r="47" spans="1:9" ht="19.5">
      <c r="A47" s="294"/>
      <c r="B47" s="92"/>
      <c r="D47" s="32"/>
      <c r="E47" s="31"/>
      <c r="F47" s="207"/>
      <c r="G47" s="26"/>
    </row>
    <row r="48" spans="1:9" ht="19.5">
      <c r="A48" s="294"/>
      <c r="B48" s="92"/>
      <c r="D48" s="32"/>
      <c r="E48" s="40"/>
      <c r="F48" s="207"/>
      <c r="G48" s="26"/>
    </row>
    <row r="49" spans="1:9" ht="19.5">
      <c r="A49" s="294"/>
      <c r="B49" s="92"/>
      <c r="D49" s="32"/>
      <c r="E49" s="31"/>
      <c r="F49" s="207"/>
      <c r="G49" s="26"/>
    </row>
    <row r="52" spans="1:9">
      <c r="E52" s="717"/>
      <c r="F52" s="717"/>
      <c r="G52" s="717"/>
      <c r="H52" s="717"/>
      <c r="I52" s="717"/>
    </row>
  </sheetData>
  <sheetProtection algorithmName="SHA-512" hashValue="U6hAWwaoy3ruKm6AJRAMzev/7gyw2NWN7mH0jWjUptEFTWZzJfBmvDVE20RWAYWPZ+07ER30q0IgFOeoZvfThQ==" saltValue="IBp3SPhH7ct2GBRM2DRXqQ==" spinCount="100000" sheet="1" objects="1" scenarios="1" formatColumns="0" formatRows="0"/>
  <dataConsolidate leftLabels="1" link="1"/>
  <mergeCells count="2">
    <mergeCell ref="E5:F5"/>
    <mergeCell ref="E52:I52"/>
  </mergeCells>
  <phoneticPr fontId="9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ColWidth="9.140625" defaultRowHeight="11.25"/>
  <cols>
    <col min="1" max="1" width="9.140625" style="15"/>
    <col min="2" max="16384" width="9.140625" style="16"/>
  </cols>
  <sheetData/>
  <sheetProtection formatColumns="0" formatRows="0"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ColWidth="9.140625"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112"/>
  <sheetViews>
    <sheetView showGridLines="0" zoomScaleNormal="100" workbookViewId="0"/>
  </sheetViews>
  <sheetFormatPr defaultColWidth="9.140625"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1082</v>
      </c>
      <c r="B1" s="4" t="s">
        <v>1094</v>
      </c>
      <c r="C1" s="4" t="s">
        <v>1095</v>
      </c>
      <c r="D1" s="4" t="s">
        <v>1096</v>
      </c>
      <c r="E1" s="4" t="s">
        <v>1097</v>
      </c>
      <c r="F1" s="4" t="s">
        <v>1098</v>
      </c>
      <c r="G1" s="4" t="s">
        <v>1099</v>
      </c>
      <c r="H1" s="4" t="s">
        <v>1100</v>
      </c>
      <c r="I1" s="4" t="s">
        <v>1101</v>
      </c>
    </row>
    <row r="2" spans="1:10">
      <c r="A2" s="4">
        <v>1</v>
      </c>
      <c r="B2" s="4" t="s">
        <v>1102</v>
      </c>
      <c r="C2" s="4" t="s">
        <v>126</v>
      </c>
      <c r="D2" s="4" t="s">
        <v>1103</v>
      </c>
      <c r="E2" s="4" t="s">
        <v>1104</v>
      </c>
      <c r="F2" s="4" t="s">
        <v>1105</v>
      </c>
      <c r="G2" s="4" t="s">
        <v>1106</v>
      </c>
      <c r="H2" s="4" t="s">
        <v>1107</v>
      </c>
      <c r="J2" s="4" t="s">
        <v>1544</v>
      </c>
    </row>
    <row r="3" spans="1:10">
      <c r="A3" s="4">
        <v>2</v>
      </c>
      <c r="B3" s="4" t="s">
        <v>1102</v>
      </c>
      <c r="C3" s="4" t="s">
        <v>126</v>
      </c>
      <c r="D3" s="4" t="s">
        <v>1108</v>
      </c>
      <c r="E3" s="4" t="s">
        <v>1109</v>
      </c>
      <c r="F3" s="4" t="s">
        <v>1110</v>
      </c>
      <c r="G3" s="4" t="s">
        <v>1111</v>
      </c>
      <c r="H3" s="4" t="s">
        <v>1112</v>
      </c>
      <c r="J3" s="4" t="s">
        <v>1544</v>
      </c>
    </row>
    <row r="4" spans="1:10">
      <c r="A4" s="4">
        <v>3</v>
      </c>
      <c r="B4" s="4" t="s">
        <v>1102</v>
      </c>
      <c r="C4" s="4" t="s">
        <v>126</v>
      </c>
      <c r="D4" s="4" t="s">
        <v>1113</v>
      </c>
      <c r="E4" s="4" t="s">
        <v>1114</v>
      </c>
      <c r="F4" s="4" t="s">
        <v>1115</v>
      </c>
      <c r="G4" s="4" t="s">
        <v>1116</v>
      </c>
      <c r="H4" s="4" t="s">
        <v>1117</v>
      </c>
      <c r="J4" s="4" t="s">
        <v>1544</v>
      </c>
    </row>
    <row r="5" spans="1:10">
      <c r="A5" s="4">
        <v>4</v>
      </c>
      <c r="B5" s="4" t="s">
        <v>1102</v>
      </c>
      <c r="C5" s="4" t="s">
        <v>126</v>
      </c>
      <c r="D5" s="4" t="s">
        <v>1118</v>
      </c>
      <c r="E5" s="4" t="s">
        <v>1119</v>
      </c>
      <c r="F5" s="4" t="s">
        <v>1120</v>
      </c>
      <c r="G5" s="4" t="s">
        <v>1121</v>
      </c>
      <c r="H5" s="4" t="s">
        <v>1122</v>
      </c>
      <c r="J5" s="4" t="s">
        <v>1544</v>
      </c>
    </row>
    <row r="6" spans="1:10">
      <c r="A6" s="4">
        <v>5</v>
      </c>
      <c r="B6" s="4" t="s">
        <v>1102</v>
      </c>
      <c r="C6" s="4" t="s">
        <v>126</v>
      </c>
      <c r="D6" s="4" t="s">
        <v>1123</v>
      </c>
      <c r="E6" s="4" t="s">
        <v>1124</v>
      </c>
      <c r="F6" s="4" t="s">
        <v>1125</v>
      </c>
      <c r="G6" s="4" t="s">
        <v>1126</v>
      </c>
      <c r="J6" s="4" t="s">
        <v>1544</v>
      </c>
    </row>
    <row r="7" spans="1:10">
      <c r="A7" s="4">
        <v>6</v>
      </c>
      <c r="B7" s="4" t="s">
        <v>1102</v>
      </c>
      <c r="C7" s="4" t="s">
        <v>126</v>
      </c>
      <c r="D7" s="4" t="s">
        <v>1127</v>
      </c>
      <c r="E7" s="4" t="s">
        <v>1128</v>
      </c>
      <c r="F7" s="4" t="s">
        <v>1129</v>
      </c>
      <c r="G7" s="4" t="s">
        <v>1121</v>
      </c>
      <c r="H7" s="4" t="s">
        <v>1130</v>
      </c>
      <c r="J7" s="4" t="s">
        <v>1544</v>
      </c>
    </row>
    <row r="8" spans="1:10">
      <c r="A8" s="4">
        <v>7</v>
      </c>
      <c r="B8" s="4" t="s">
        <v>1102</v>
      </c>
      <c r="C8" s="4" t="s">
        <v>126</v>
      </c>
      <c r="D8" s="4" t="s">
        <v>1131</v>
      </c>
      <c r="E8" s="4" t="s">
        <v>1132</v>
      </c>
      <c r="F8" s="4" t="s">
        <v>1133</v>
      </c>
      <c r="G8" s="4" t="s">
        <v>1134</v>
      </c>
      <c r="H8" s="4" t="s">
        <v>1135</v>
      </c>
      <c r="J8" s="4" t="s">
        <v>1544</v>
      </c>
    </row>
    <row r="9" spans="1:10">
      <c r="A9" s="4">
        <v>8</v>
      </c>
      <c r="B9" s="4" t="s">
        <v>1102</v>
      </c>
      <c r="C9" s="4" t="s">
        <v>126</v>
      </c>
      <c r="D9" s="4" t="s">
        <v>1136</v>
      </c>
      <c r="E9" s="4" t="s">
        <v>1137</v>
      </c>
      <c r="F9" s="4" t="s">
        <v>1138</v>
      </c>
      <c r="G9" s="4" t="s">
        <v>1139</v>
      </c>
      <c r="H9" s="4" t="s">
        <v>1140</v>
      </c>
      <c r="J9" s="4" t="s">
        <v>1544</v>
      </c>
    </row>
    <row r="10" spans="1:10">
      <c r="A10" s="4">
        <v>9</v>
      </c>
      <c r="B10" s="4" t="s">
        <v>1102</v>
      </c>
      <c r="C10" s="4" t="s">
        <v>126</v>
      </c>
      <c r="D10" s="4" t="s">
        <v>1141</v>
      </c>
      <c r="E10" s="4" t="s">
        <v>1142</v>
      </c>
      <c r="F10" s="4" t="s">
        <v>1143</v>
      </c>
      <c r="G10" s="4" t="s">
        <v>1144</v>
      </c>
      <c r="J10" s="4" t="s">
        <v>1544</v>
      </c>
    </row>
    <row r="11" spans="1:10">
      <c r="A11" s="4">
        <v>10</v>
      </c>
      <c r="B11" s="4" t="s">
        <v>1102</v>
      </c>
      <c r="C11" s="4" t="s">
        <v>126</v>
      </c>
      <c r="D11" s="4" t="s">
        <v>1145</v>
      </c>
      <c r="E11" s="4" t="s">
        <v>1146</v>
      </c>
      <c r="F11" s="4" t="s">
        <v>1147</v>
      </c>
      <c r="G11" s="4" t="s">
        <v>1148</v>
      </c>
      <c r="H11" s="4" t="s">
        <v>1149</v>
      </c>
      <c r="J11" s="4" t="s">
        <v>1544</v>
      </c>
    </row>
    <row r="12" spans="1:10">
      <c r="A12" s="4">
        <v>11</v>
      </c>
      <c r="B12" s="4" t="s">
        <v>1102</v>
      </c>
      <c r="C12" s="4" t="s">
        <v>126</v>
      </c>
      <c r="D12" s="4" t="s">
        <v>1150</v>
      </c>
      <c r="E12" s="4" t="s">
        <v>1151</v>
      </c>
      <c r="F12" s="4" t="s">
        <v>1152</v>
      </c>
      <c r="G12" s="4" t="s">
        <v>1148</v>
      </c>
      <c r="J12" s="4" t="s">
        <v>1544</v>
      </c>
    </row>
    <row r="13" spans="1:10">
      <c r="A13" s="4">
        <v>12</v>
      </c>
      <c r="B13" s="4" t="s">
        <v>1102</v>
      </c>
      <c r="C13" s="4" t="s">
        <v>126</v>
      </c>
      <c r="D13" s="4" t="s">
        <v>1153</v>
      </c>
      <c r="E13" s="4" t="s">
        <v>1154</v>
      </c>
      <c r="F13" s="4" t="s">
        <v>1155</v>
      </c>
      <c r="G13" s="4" t="s">
        <v>1148</v>
      </c>
      <c r="H13" s="4" t="s">
        <v>1156</v>
      </c>
      <c r="J13" s="4" t="s">
        <v>1544</v>
      </c>
    </row>
    <row r="14" spans="1:10">
      <c r="A14" s="4">
        <v>13</v>
      </c>
      <c r="B14" s="4" t="s">
        <v>1102</v>
      </c>
      <c r="C14" s="4" t="s">
        <v>126</v>
      </c>
      <c r="D14" s="4" t="s">
        <v>1157</v>
      </c>
      <c r="E14" s="4" t="s">
        <v>1158</v>
      </c>
      <c r="F14" s="4" t="s">
        <v>1159</v>
      </c>
      <c r="G14" s="4" t="s">
        <v>1148</v>
      </c>
      <c r="H14" s="4" t="s">
        <v>1160</v>
      </c>
      <c r="J14" s="4" t="s">
        <v>1544</v>
      </c>
    </row>
    <row r="15" spans="1:10">
      <c r="A15" s="4">
        <v>14</v>
      </c>
      <c r="B15" s="4" t="s">
        <v>1102</v>
      </c>
      <c r="C15" s="4" t="s">
        <v>126</v>
      </c>
      <c r="D15" s="4" t="s">
        <v>1161</v>
      </c>
      <c r="E15" s="4" t="s">
        <v>1162</v>
      </c>
      <c r="F15" s="4" t="s">
        <v>1163</v>
      </c>
      <c r="G15" s="4" t="s">
        <v>1106</v>
      </c>
      <c r="J15" s="4" t="s">
        <v>1544</v>
      </c>
    </row>
    <row r="16" spans="1:10">
      <c r="A16" s="4">
        <v>15</v>
      </c>
      <c r="B16" s="4" t="s">
        <v>1102</v>
      </c>
      <c r="C16" s="4" t="s">
        <v>126</v>
      </c>
      <c r="D16" s="4" t="s">
        <v>1164</v>
      </c>
      <c r="E16" s="4" t="s">
        <v>1165</v>
      </c>
      <c r="F16" s="4" t="s">
        <v>1166</v>
      </c>
      <c r="G16" s="4" t="s">
        <v>1139</v>
      </c>
      <c r="H16" s="4" t="s">
        <v>1167</v>
      </c>
      <c r="J16" s="4" t="s">
        <v>1544</v>
      </c>
    </row>
    <row r="17" spans="1:10">
      <c r="A17" s="4">
        <v>16</v>
      </c>
      <c r="B17" s="4" t="s">
        <v>1102</v>
      </c>
      <c r="C17" s="4" t="s">
        <v>126</v>
      </c>
      <c r="D17" s="4" t="s">
        <v>1168</v>
      </c>
      <c r="E17" s="4" t="s">
        <v>1169</v>
      </c>
      <c r="F17" s="4" t="s">
        <v>1170</v>
      </c>
      <c r="G17" s="4" t="s">
        <v>1139</v>
      </c>
      <c r="J17" s="4" t="s">
        <v>1544</v>
      </c>
    </row>
    <row r="18" spans="1:10">
      <c r="A18" s="4">
        <v>17</v>
      </c>
      <c r="B18" s="4" t="s">
        <v>1102</v>
      </c>
      <c r="C18" s="4" t="s">
        <v>126</v>
      </c>
      <c r="D18" s="4" t="s">
        <v>1171</v>
      </c>
      <c r="E18" s="4" t="s">
        <v>1172</v>
      </c>
      <c r="F18" s="4" t="s">
        <v>1173</v>
      </c>
      <c r="G18" s="4" t="s">
        <v>1121</v>
      </c>
      <c r="J18" s="4" t="s">
        <v>1544</v>
      </c>
    </row>
    <row r="19" spans="1:10">
      <c r="A19" s="4">
        <v>18</v>
      </c>
      <c r="B19" s="4" t="s">
        <v>1102</v>
      </c>
      <c r="C19" s="4" t="s">
        <v>126</v>
      </c>
      <c r="D19" s="4" t="s">
        <v>1174</v>
      </c>
      <c r="E19" s="4" t="s">
        <v>1175</v>
      </c>
      <c r="F19" s="4" t="s">
        <v>1176</v>
      </c>
      <c r="G19" s="4" t="s">
        <v>1177</v>
      </c>
      <c r="H19" s="4" t="s">
        <v>1178</v>
      </c>
      <c r="J19" s="4" t="s">
        <v>1544</v>
      </c>
    </row>
    <row r="20" spans="1:10">
      <c r="A20" s="4">
        <v>19</v>
      </c>
      <c r="B20" s="4" t="s">
        <v>1102</v>
      </c>
      <c r="C20" s="4" t="s">
        <v>126</v>
      </c>
      <c r="D20" s="4" t="s">
        <v>1179</v>
      </c>
      <c r="E20" s="4" t="s">
        <v>1180</v>
      </c>
      <c r="F20" s="4" t="s">
        <v>1181</v>
      </c>
      <c r="G20" s="4" t="s">
        <v>1177</v>
      </c>
      <c r="H20" s="4" t="s">
        <v>1182</v>
      </c>
      <c r="J20" s="4" t="s">
        <v>1544</v>
      </c>
    </row>
    <row r="21" spans="1:10">
      <c r="A21" s="4">
        <v>20</v>
      </c>
      <c r="B21" s="4" t="s">
        <v>1102</v>
      </c>
      <c r="C21" s="4" t="s">
        <v>126</v>
      </c>
      <c r="D21" s="4" t="s">
        <v>1183</v>
      </c>
      <c r="E21" s="4" t="s">
        <v>1184</v>
      </c>
      <c r="F21" s="4" t="s">
        <v>1185</v>
      </c>
      <c r="G21" s="4" t="s">
        <v>1186</v>
      </c>
      <c r="H21" s="4" t="s">
        <v>1187</v>
      </c>
      <c r="J21" s="4" t="s">
        <v>1544</v>
      </c>
    </row>
    <row r="22" spans="1:10">
      <c r="A22" s="4">
        <v>21</v>
      </c>
      <c r="B22" s="4" t="s">
        <v>1102</v>
      </c>
      <c r="C22" s="4" t="s">
        <v>126</v>
      </c>
      <c r="D22" s="4" t="s">
        <v>1188</v>
      </c>
      <c r="E22" s="4" t="s">
        <v>1189</v>
      </c>
      <c r="F22" s="4" t="s">
        <v>1190</v>
      </c>
      <c r="G22" s="4" t="s">
        <v>1191</v>
      </c>
      <c r="H22" s="4" t="s">
        <v>1192</v>
      </c>
      <c r="J22" s="4" t="s">
        <v>1544</v>
      </c>
    </row>
    <row r="23" spans="1:10">
      <c r="A23" s="4">
        <v>22</v>
      </c>
      <c r="B23" s="4" t="s">
        <v>1102</v>
      </c>
      <c r="C23" s="4" t="s">
        <v>126</v>
      </c>
      <c r="D23" s="4" t="s">
        <v>1193</v>
      </c>
      <c r="E23" s="4" t="s">
        <v>1194</v>
      </c>
      <c r="F23" s="4" t="s">
        <v>1195</v>
      </c>
      <c r="G23" s="4" t="s">
        <v>1186</v>
      </c>
      <c r="H23" s="4" t="s">
        <v>1196</v>
      </c>
      <c r="J23" s="4" t="s">
        <v>1544</v>
      </c>
    </row>
    <row r="24" spans="1:10">
      <c r="A24" s="4">
        <v>23</v>
      </c>
      <c r="B24" s="4" t="s">
        <v>1102</v>
      </c>
      <c r="C24" s="4" t="s">
        <v>126</v>
      </c>
      <c r="D24" s="4" t="s">
        <v>1197</v>
      </c>
      <c r="E24" s="4" t="s">
        <v>1198</v>
      </c>
      <c r="F24" s="4" t="s">
        <v>1199</v>
      </c>
      <c r="G24" s="4" t="s">
        <v>1200</v>
      </c>
      <c r="H24" s="4" t="s">
        <v>1201</v>
      </c>
      <c r="J24" s="4" t="s">
        <v>1544</v>
      </c>
    </row>
    <row r="25" spans="1:10">
      <c r="A25" s="4">
        <v>24</v>
      </c>
      <c r="B25" s="4" t="s">
        <v>1102</v>
      </c>
      <c r="C25" s="4" t="s">
        <v>126</v>
      </c>
      <c r="D25" s="4" t="s">
        <v>1202</v>
      </c>
      <c r="E25" s="4" t="s">
        <v>1203</v>
      </c>
      <c r="F25" s="4" t="s">
        <v>1204</v>
      </c>
      <c r="G25" s="4" t="s">
        <v>1205</v>
      </c>
      <c r="H25" s="4" t="s">
        <v>1206</v>
      </c>
      <c r="J25" s="4" t="s">
        <v>1544</v>
      </c>
    </row>
    <row r="26" spans="1:10">
      <c r="A26" s="4">
        <v>25</v>
      </c>
      <c r="B26" s="4" t="s">
        <v>1102</v>
      </c>
      <c r="C26" s="4" t="s">
        <v>126</v>
      </c>
      <c r="D26" s="4" t="s">
        <v>1207</v>
      </c>
      <c r="E26" s="4" t="s">
        <v>1208</v>
      </c>
      <c r="F26" s="4" t="s">
        <v>1209</v>
      </c>
      <c r="G26" s="4" t="s">
        <v>1210</v>
      </c>
      <c r="H26" s="4" t="s">
        <v>1211</v>
      </c>
      <c r="J26" s="4" t="s">
        <v>1544</v>
      </c>
    </row>
    <row r="27" spans="1:10">
      <c r="A27" s="4">
        <v>26</v>
      </c>
      <c r="B27" s="4" t="s">
        <v>1102</v>
      </c>
      <c r="C27" s="4" t="s">
        <v>126</v>
      </c>
      <c r="D27" s="4" t="s">
        <v>1212</v>
      </c>
      <c r="E27" s="4" t="s">
        <v>1213</v>
      </c>
      <c r="F27" s="4" t="s">
        <v>1214</v>
      </c>
      <c r="G27" s="4" t="s">
        <v>1215</v>
      </c>
      <c r="H27" s="4" t="s">
        <v>1216</v>
      </c>
      <c r="J27" s="4" t="s">
        <v>1544</v>
      </c>
    </row>
    <row r="28" spans="1:10">
      <c r="A28" s="4">
        <v>27</v>
      </c>
      <c r="B28" s="4" t="s">
        <v>1102</v>
      </c>
      <c r="C28" s="4" t="s">
        <v>126</v>
      </c>
      <c r="D28" s="4" t="s">
        <v>1217</v>
      </c>
      <c r="E28" s="4" t="s">
        <v>1218</v>
      </c>
      <c r="F28" s="4" t="s">
        <v>1219</v>
      </c>
      <c r="G28" s="4" t="s">
        <v>1220</v>
      </c>
      <c r="H28" s="4" t="s">
        <v>1221</v>
      </c>
      <c r="J28" s="4" t="s">
        <v>1544</v>
      </c>
    </row>
    <row r="29" spans="1:10">
      <c r="A29" s="4">
        <v>28</v>
      </c>
      <c r="B29" s="4" t="s">
        <v>1102</v>
      </c>
      <c r="C29" s="4" t="s">
        <v>126</v>
      </c>
      <c r="D29" s="4" t="s">
        <v>1222</v>
      </c>
      <c r="E29" s="4" t="s">
        <v>1223</v>
      </c>
      <c r="F29" s="4" t="s">
        <v>1224</v>
      </c>
      <c r="G29" s="4" t="s">
        <v>1225</v>
      </c>
      <c r="H29" s="4" t="s">
        <v>1226</v>
      </c>
      <c r="J29" s="4" t="s">
        <v>1544</v>
      </c>
    </row>
    <row r="30" spans="1:10">
      <c r="A30" s="4">
        <v>29</v>
      </c>
      <c r="B30" s="4" t="s">
        <v>1102</v>
      </c>
      <c r="C30" s="4" t="s">
        <v>126</v>
      </c>
      <c r="D30" s="4" t="s">
        <v>1227</v>
      </c>
      <c r="E30" s="4" t="s">
        <v>1228</v>
      </c>
      <c r="F30" s="4" t="s">
        <v>1229</v>
      </c>
      <c r="G30" s="4" t="s">
        <v>1230</v>
      </c>
      <c r="H30" s="4" t="s">
        <v>1231</v>
      </c>
      <c r="J30" s="4" t="s">
        <v>1544</v>
      </c>
    </row>
    <row r="31" spans="1:10">
      <c r="A31" s="4">
        <v>30</v>
      </c>
      <c r="B31" s="4" t="s">
        <v>1102</v>
      </c>
      <c r="C31" s="4" t="s">
        <v>126</v>
      </c>
      <c r="D31" s="4" t="s">
        <v>1232</v>
      </c>
      <c r="E31" s="4" t="s">
        <v>1233</v>
      </c>
      <c r="F31" s="4" t="s">
        <v>1234</v>
      </c>
      <c r="G31" s="4" t="s">
        <v>1235</v>
      </c>
      <c r="H31" s="4" t="s">
        <v>1236</v>
      </c>
      <c r="J31" s="4" t="s">
        <v>1544</v>
      </c>
    </row>
    <row r="32" spans="1:10">
      <c r="A32" s="4">
        <v>31</v>
      </c>
      <c r="B32" s="4" t="s">
        <v>1102</v>
      </c>
      <c r="C32" s="4" t="s">
        <v>126</v>
      </c>
      <c r="D32" s="4" t="s">
        <v>1237</v>
      </c>
      <c r="E32" s="4" t="s">
        <v>1238</v>
      </c>
      <c r="F32" s="4" t="s">
        <v>1239</v>
      </c>
      <c r="G32" s="4" t="s">
        <v>1240</v>
      </c>
      <c r="J32" s="4" t="s">
        <v>1544</v>
      </c>
    </row>
    <row r="33" spans="1:10">
      <c r="A33" s="4">
        <v>32</v>
      </c>
      <c r="B33" s="4" t="s">
        <v>1102</v>
      </c>
      <c r="C33" s="4" t="s">
        <v>126</v>
      </c>
      <c r="D33" s="4" t="s">
        <v>1241</v>
      </c>
      <c r="E33" s="4" t="s">
        <v>1242</v>
      </c>
      <c r="F33" s="4" t="s">
        <v>1243</v>
      </c>
      <c r="G33" s="4" t="s">
        <v>1240</v>
      </c>
      <c r="J33" s="4" t="s">
        <v>1544</v>
      </c>
    </row>
    <row r="34" spans="1:10">
      <c r="A34" s="4">
        <v>33</v>
      </c>
      <c r="B34" s="4" t="s">
        <v>1102</v>
      </c>
      <c r="C34" s="4" t="s">
        <v>126</v>
      </c>
      <c r="D34" s="4" t="s">
        <v>1244</v>
      </c>
      <c r="E34" s="4" t="s">
        <v>1245</v>
      </c>
      <c r="F34" s="4" t="s">
        <v>1246</v>
      </c>
      <c r="G34" s="4" t="s">
        <v>1139</v>
      </c>
      <c r="J34" s="4" t="s">
        <v>1544</v>
      </c>
    </row>
    <row r="35" spans="1:10">
      <c r="A35" s="4">
        <v>34</v>
      </c>
      <c r="B35" s="4" t="s">
        <v>1102</v>
      </c>
      <c r="C35" s="4" t="s">
        <v>126</v>
      </c>
      <c r="D35" s="4" t="s">
        <v>1247</v>
      </c>
      <c r="E35" s="4" t="s">
        <v>1248</v>
      </c>
      <c r="F35" s="4" t="s">
        <v>1249</v>
      </c>
      <c r="G35" s="4" t="s">
        <v>1139</v>
      </c>
      <c r="J35" s="4" t="s">
        <v>1544</v>
      </c>
    </row>
    <row r="36" spans="1:10">
      <c r="A36" s="4">
        <v>35</v>
      </c>
      <c r="B36" s="4" t="s">
        <v>1102</v>
      </c>
      <c r="C36" s="4" t="s">
        <v>126</v>
      </c>
      <c r="D36" s="4" t="s">
        <v>1250</v>
      </c>
      <c r="E36" s="4" t="s">
        <v>1251</v>
      </c>
      <c r="F36" s="4" t="s">
        <v>1252</v>
      </c>
      <c r="G36" s="4" t="s">
        <v>1240</v>
      </c>
      <c r="J36" s="4" t="s">
        <v>1544</v>
      </c>
    </row>
    <row r="37" spans="1:10">
      <c r="A37" s="4">
        <v>36</v>
      </c>
      <c r="B37" s="4" t="s">
        <v>1102</v>
      </c>
      <c r="C37" s="4" t="s">
        <v>126</v>
      </c>
      <c r="D37" s="4" t="s">
        <v>1253</v>
      </c>
      <c r="E37" s="4" t="s">
        <v>1254</v>
      </c>
      <c r="F37" s="4" t="s">
        <v>1255</v>
      </c>
      <c r="G37" s="4" t="s">
        <v>1106</v>
      </c>
      <c r="H37" s="4" t="s">
        <v>1256</v>
      </c>
      <c r="J37" s="4" t="s">
        <v>1544</v>
      </c>
    </row>
    <row r="38" spans="1:10">
      <c r="A38" s="4">
        <v>37</v>
      </c>
      <c r="B38" s="4" t="s">
        <v>1102</v>
      </c>
      <c r="C38" s="4" t="s">
        <v>126</v>
      </c>
      <c r="D38" s="4" t="s">
        <v>1257</v>
      </c>
      <c r="E38" s="4" t="s">
        <v>1258</v>
      </c>
      <c r="F38" s="4" t="s">
        <v>1259</v>
      </c>
      <c r="G38" s="4" t="s">
        <v>1230</v>
      </c>
      <c r="J38" s="4" t="s">
        <v>1544</v>
      </c>
    </row>
    <row r="39" spans="1:10">
      <c r="A39" s="4">
        <v>38</v>
      </c>
      <c r="B39" s="4" t="s">
        <v>1102</v>
      </c>
      <c r="C39" s="4" t="s">
        <v>126</v>
      </c>
      <c r="D39" s="4" t="s">
        <v>1260</v>
      </c>
      <c r="E39" s="4" t="s">
        <v>1261</v>
      </c>
      <c r="F39" s="4" t="s">
        <v>1262</v>
      </c>
      <c r="G39" s="4" t="s">
        <v>1263</v>
      </c>
      <c r="J39" s="4" t="s">
        <v>1544</v>
      </c>
    </row>
    <row r="40" spans="1:10">
      <c r="A40" s="4">
        <v>39</v>
      </c>
      <c r="B40" s="4" t="s">
        <v>1102</v>
      </c>
      <c r="C40" s="4" t="s">
        <v>126</v>
      </c>
      <c r="D40" s="4" t="s">
        <v>1264</v>
      </c>
      <c r="E40" s="4" t="s">
        <v>1265</v>
      </c>
      <c r="F40" s="4" t="s">
        <v>1266</v>
      </c>
      <c r="G40" s="4" t="s">
        <v>1267</v>
      </c>
      <c r="J40" s="4" t="s">
        <v>1544</v>
      </c>
    </row>
    <row r="41" spans="1:10">
      <c r="A41" s="4">
        <v>40</v>
      </c>
      <c r="B41" s="4" t="s">
        <v>1102</v>
      </c>
      <c r="C41" s="4" t="s">
        <v>126</v>
      </c>
      <c r="D41" s="4" t="s">
        <v>1268</v>
      </c>
      <c r="E41" s="4" t="s">
        <v>1269</v>
      </c>
      <c r="F41" s="4" t="s">
        <v>1270</v>
      </c>
      <c r="G41" s="4" t="s">
        <v>1271</v>
      </c>
      <c r="H41" s="4" t="s">
        <v>1272</v>
      </c>
      <c r="J41" s="4" t="s">
        <v>1544</v>
      </c>
    </row>
    <row r="42" spans="1:10">
      <c r="A42" s="4">
        <v>41</v>
      </c>
      <c r="B42" s="4" t="s">
        <v>1102</v>
      </c>
      <c r="C42" s="4" t="s">
        <v>126</v>
      </c>
      <c r="D42" s="4" t="s">
        <v>1273</v>
      </c>
      <c r="E42" s="4" t="s">
        <v>1274</v>
      </c>
      <c r="F42" s="4" t="s">
        <v>1275</v>
      </c>
      <c r="G42" s="4" t="s">
        <v>1205</v>
      </c>
      <c r="J42" s="4" t="s">
        <v>1544</v>
      </c>
    </row>
    <row r="43" spans="1:10">
      <c r="A43" s="4">
        <v>42</v>
      </c>
      <c r="B43" s="4" t="s">
        <v>1102</v>
      </c>
      <c r="C43" s="4" t="s">
        <v>126</v>
      </c>
      <c r="D43" s="4" t="s">
        <v>1276</v>
      </c>
      <c r="E43" s="4" t="s">
        <v>1277</v>
      </c>
      <c r="F43" s="4" t="s">
        <v>1278</v>
      </c>
      <c r="G43" s="4" t="s">
        <v>1240</v>
      </c>
      <c r="H43" s="4" t="s">
        <v>1279</v>
      </c>
      <c r="J43" s="4" t="s">
        <v>1544</v>
      </c>
    </row>
    <row r="44" spans="1:10">
      <c r="A44" s="4">
        <v>43</v>
      </c>
      <c r="B44" s="4" t="s">
        <v>1102</v>
      </c>
      <c r="C44" s="4" t="s">
        <v>126</v>
      </c>
      <c r="D44" s="4" t="s">
        <v>1280</v>
      </c>
      <c r="E44" s="4" t="s">
        <v>1281</v>
      </c>
      <c r="F44" s="4" t="s">
        <v>1282</v>
      </c>
      <c r="G44" s="4" t="s">
        <v>1240</v>
      </c>
      <c r="J44" s="4" t="s">
        <v>1544</v>
      </c>
    </row>
    <row r="45" spans="1:10">
      <c r="A45" s="4">
        <v>44</v>
      </c>
      <c r="B45" s="4" t="s">
        <v>1102</v>
      </c>
      <c r="C45" s="4" t="s">
        <v>126</v>
      </c>
      <c r="D45" s="4" t="s">
        <v>1283</v>
      </c>
      <c r="E45" s="4" t="s">
        <v>1284</v>
      </c>
      <c r="F45" s="4" t="s">
        <v>1285</v>
      </c>
      <c r="G45" s="4" t="s">
        <v>1271</v>
      </c>
      <c r="J45" s="4" t="s">
        <v>1544</v>
      </c>
    </row>
    <row r="46" spans="1:10">
      <c r="A46" s="4">
        <v>45</v>
      </c>
      <c r="B46" s="4" t="s">
        <v>1102</v>
      </c>
      <c r="C46" s="4" t="s">
        <v>126</v>
      </c>
      <c r="D46" s="4" t="s">
        <v>1286</v>
      </c>
      <c r="E46" s="4" t="s">
        <v>1287</v>
      </c>
      <c r="F46" s="4" t="s">
        <v>1288</v>
      </c>
      <c r="G46" s="4" t="s">
        <v>1289</v>
      </c>
      <c r="H46" s="4" t="s">
        <v>1290</v>
      </c>
      <c r="J46" s="4" t="s">
        <v>1544</v>
      </c>
    </row>
    <row r="47" spans="1:10">
      <c r="A47" s="4">
        <v>46</v>
      </c>
      <c r="B47" s="4" t="s">
        <v>1102</v>
      </c>
      <c r="C47" s="4" t="s">
        <v>126</v>
      </c>
      <c r="D47" s="4" t="s">
        <v>1291</v>
      </c>
      <c r="E47" s="4" t="s">
        <v>1292</v>
      </c>
      <c r="F47" s="4" t="s">
        <v>1293</v>
      </c>
      <c r="G47" s="4" t="s">
        <v>1294</v>
      </c>
      <c r="J47" s="4" t="s">
        <v>1544</v>
      </c>
    </row>
    <row r="48" spans="1:10">
      <c r="A48" s="4">
        <v>47</v>
      </c>
      <c r="B48" s="4" t="s">
        <v>1102</v>
      </c>
      <c r="C48" s="4" t="s">
        <v>126</v>
      </c>
      <c r="D48" s="4" t="s">
        <v>1295</v>
      </c>
      <c r="E48" s="4" t="s">
        <v>1296</v>
      </c>
      <c r="F48" s="4" t="s">
        <v>1297</v>
      </c>
      <c r="G48" s="4" t="s">
        <v>1298</v>
      </c>
      <c r="H48" s="4" t="s">
        <v>1299</v>
      </c>
      <c r="J48" s="4" t="s">
        <v>1544</v>
      </c>
    </row>
    <row r="49" spans="1:10">
      <c r="A49" s="4">
        <v>48</v>
      </c>
      <c r="B49" s="4" t="s">
        <v>1102</v>
      </c>
      <c r="C49" s="4" t="s">
        <v>126</v>
      </c>
      <c r="D49" s="4" t="s">
        <v>1300</v>
      </c>
      <c r="E49" s="4" t="s">
        <v>1301</v>
      </c>
      <c r="F49" s="4" t="s">
        <v>1302</v>
      </c>
      <c r="G49" s="4" t="s">
        <v>1106</v>
      </c>
      <c r="H49" s="4" t="s">
        <v>1303</v>
      </c>
      <c r="J49" s="4" t="s">
        <v>1544</v>
      </c>
    </row>
    <row r="50" spans="1:10">
      <c r="A50" s="4">
        <v>49</v>
      </c>
      <c r="B50" s="4" t="s">
        <v>1102</v>
      </c>
      <c r="C50" s="4" t="s">
        <v>126</v>
      </c>
      <c r="D50" s="4" t="s">
        <v>1304</v>
      </c>
      <c r="E50" s="4" t="s">
        <v>1305</v>
      </c>
      <c r="F50" s="4" t="s">
        <v>1306</v>
      </c>
      <c r="G50" s="4" t="s">
        <v>1307</v>
      </c>
      <c r="J50" s="4" t="s">
        <v>1544</v>
      </c>
    </row>
    <row r="51" spans="1:10">
      <c r="A51" s="4">
        <v>50</v>
      </c>
      <c r="B51" s="4" t="s">
        <v>1102</v>
      </c>
      <c r="C51" s="4" t="s">
        <v>126</v>
      </c>
      <c r="D51" s="4" t="s">
        <v>1308</v>
      </c>
      <c r="E51" s="4" t="s">
        <v>1309</v>
      </c>
      <c r="F51" s="4" t="s">
        <v>1310</v>
      </c>
      <c r="G51" s="4" t="s">
        <v>1307</v>
      </c>
      <c r="H51" s="4" t="s">
        <v>1311</v>
      </c>
      <c r="J51" s="4" t="s">
        <v>1544</v>
      </c>
    </row>
    <row r="52" spans="1:10">
      <c r="A52" s="4">
        <v>51</v>
      </c>
      <c r="B52" s="4" t="s">
        <v>1102</v>
      </c>
      <c r="C52" s="4" t="s">
        <v>126</v>
      </c>
      <c r="D52" s="4" t="s">
        <v>1312</v>
      </c>
      <c r="E52" s="4" t="s">
        <v>1313</v>
      </c>
      <c r="F52" s="4" t="s">
        <v>1314</v>
      </c>
      <c r="G52" s="4" t="s">
        <v>1307</v>
      </c>
      <c r="H52" s="4" t="s">
        <v>1315</v>
      </c>
      <c r="J52" s="4" t="s">
        <v>1544</v>
      </c>
    </row>
    <row r="53" spans="1:10">
      <c r="A53" s="4">
        <v>52</v>
      </c>
      <c r="B53" s="4" t="s">
        <v>1102</v>
      </c>
      <c r="C53" s="4" t="s">
        <v>126</v>
      </c>
      <c r="D53" s="4" t="s">
        <v>1316</v>
      </c>
      <c r="E53" s="4" t="s">
        <v>1317</v>
      </c>
      <c r="F53" s="4" t="s">
        <v>1318</v>
      </c>
      <c r="G53" s="4" t="s">
        <v>1116</v>
      </c>
      <c r="H53" s="4" t="s">
        <v>1319</v>
      </c>
      <c r="J53" s="4" t="s">
        <v>1544</v>
      </c>
    </row>
    <row r="54" spans="1:10">
      <c r="A54" s="4">
        <v>53</v>
      </c>
      <c r="B54" s="4" t="s">
        <v>1102</v>
      </c>
      <c r="C54" s="4" t="s">
        <v>126</v>
      </c>
      <c r="D54" s="4" t="s">
        <v>1320</v>
      </c>
      <c r="E54" s="4" t="s">
        <v>1321</v>
      </c>
      <c r="F54" s="4" t="s">
        <v>1322</v>
      </c>
      <c r="G54" s="4" t="s">
        <v>1323</v>
      </c>
      <c r="H54" s="4" t="s">
        <v>1324</v>
      </c>
      <c r="J54" s="4" t="s">
        <v>1544</v>
      </c>
    </row>
    <row r="55" spans="1:10">
      <c r="A55" s="4">
        <v>54</v>
      </c>
      <c r="B55" s="4" t="s">
        <v>1102</v>
      </c>
      <c r="C55" s="4" t="s">
        <v>126</v>
      </c>
      <c r="D55" s="4" t="s">
        <v>1325</v>
      </c>
      <c r="E55" s="4" t="s">
        <v>1326</v>
      </c>
      <c r="F55" s="4" t="s">
        <v>1327</v>
      </c>
      <c r="G55" s="4" t="s">
        <v>1328</v>
      </c>
      <c r="J55" s="4" t="s">
        <v>1544</v>
      </c>
    </row>
    <row r="56" spans="1:10">
      <c r="A56" s="4">
        <v>55</v>
      </c>
      <c r="B56" s="4" t="s">
        <v>1102</v>
      </c>
      <c r="C56" s="4" t="s">
        <v>126</v>
      </c>
      <c r="D56" s="4" t="s">
        <v>1329</v>
      </c>
      <c r="E56" s="4" t="s">
        <v>1330</v>
      </c>
      <c r="F56" s="4" t="s">
        <v>1331</v>
      </c>
      <c r="G56" s="4" t="s">
        <v>1121</v>
      </c>
      <c r="H56" s="4" t="s">
        <v>1332</v>
      </c>
      <c r="J56" s="4" t="s">
        <v>1544</v>
      </c>
    </row>
    <row r="57" spans="1:10">
      <c r="A57" s="4">
        <v>56</v>
      </c>
      <c r="B57" s="4" t="s">
        <v>1102</v>
      </c>
      <c r="C57" s="4" t="s">
        <v>126</v>
      </c>
      <c r="D57" s="4" t="s">
        <v>1333</v>
      </c>
      <c r="E57" s="4" t="s">
        <v>1334</v>
      </c>
      <c r="F57" s="4" t="s">
        <v>1335</v>
      </c>
      <c r="G57" s="4" t="s">
        <v>1215</v>
      </c>
      <c r="J57" s="4" t="s">
        <v>1544</v>
      </c>
    </row>
    <row r="58" spans="1:10">
      <c r="A58" s="4">
        <v>57</v>
      </c>
      <c r="B58" s="4" t="s">
        <v>1102</v>
      </c>
      <c r="C58" s="4" t="s">
        <v>126</v>
      </c>
      <c r="D58" s="4" t="s">
        <v>1336</v>
      </c>
      <c r="E58" s="4" t="s">
        <v>1337</v>
      </c>
      <c r="F58" s="4" t="s">
        <v>1338</v>
      </c>
      <c r="G58" s="4" t="s">
        <v>1289</v>
      </c>
      <c r="J58" s="4" t="s">
        <v>1544</v>
      </c>
    </row>
    <row r="59" spans="1:10">
      <c r="A59" s="4">
        <v>58</v>
      </c>
      <c r="B59" s="4" t="s">
        <v>1102</v>
      </c>
      <c r="C59" s="4" t="s">
        <v>126</v>
      </c>
      <c r="D59" s="4" t="s">
        <v>1339</v>
      </c>
      <c r="E59" s="4" t="s">
        <v>1340</v>
      </c>
      <c r="F59" s="4" t="s">
        <v>1341</v>
      </c>
      <c r="G59" s="4" t="s">
        <v>1200</v>
      </c>
      <c r="H59" s="4" t="s">
        <v>1342</v>
      </c>
      <c r="J59" s="4" t="s">
        <v>1544</v>
      </c>
    </row>
    <row r="60" spans="1:10">
      <c r="A60" s="4">
        <v>59</v>
      </c>
      <c r="B60" s="4" t="s">
        <v>1102</v>
      </c>
      <c r="C60" s="4" t="s">
        <v>126</v>
      </c>
      <c r="D60" s="4" t="s">
        <v>1343</v>
      </c>
      <c r="E60" s="4" t="s">
        <v>1344</v>
      </c>
      <c r="F60" s="4" t="s">
        <v>1345</v>
      </c>
      <c r="G60" s="4" t="s">
        <v>1144</v>
      </c>
      <c r="H60" s="4" t="s">
        <v>1346</v>
      </c>
      <c r="J60" s="4" t="s">
        <v>1544</v>
      </c>
    </row>
    <row r="61" spans="1:10">
      <c r="A61" s="4">
        <v>60</v>
      </c>
      <c r="B61" s="4" t="s">
        <v>1102</v>
      </c>
      <c r="C61" s="4" t="s">
        <v>126</v>
      </c>
      <c r="D61" s="4" t="s">
        <v>1347</v>
      </c>
      <c r="E61" s="4" t="s">
        <v>1348</v>
      </c>
      <c r="F61" s="4" t="s">
        <v>1349</v>
      </c>
      <c r="G61" s="4" t="s">
        <v>1350</v>
      </c>
      <c r="H61" s="4" t="s">
        <v>1351</v>
      </c>
      <c r="J61" s="4" t="s">
        <v>1544</v>
      </c>
    </row>
    <row r="62" spans="1:10">
      <c r="A62" s="4">
        <v>61</v>
      </c>
      <c r="B62" s="4" t="s">
        <v>1102</v>
      </c>
      <c r="C62" s="4" t="s">
        <v>126</v>
      </c>
      <c r="D62" s="4" t="s">
        <v>1352</v>
      </c>
      <c r="E62" s="4" t="s">
        <v>1353</v>
      </c>
      <c r="F62" s="4" t="s">
        <v>1354</v>
      </c>
      <c r="G62" s="4" t="s">
        <v>1106</v>
      </c>
      <c r="H62" s="4" t="s">
        <v>1355</v>
      </c>
      <c r="J62" s="4" t="s">
        <v>1544</v>
      </c>
    </row>
    <row r="63" spans="1:10">
      <c r="A63" s="4">
        <v>62</v>
      </c>
      <c r="B63" s="4" t="s">
        <v>1102</v>
      </c>
      <c r="C63" s="4" t="s">
        <v>126</v>
      </c>
      <c r="D63" s="4" t="s">
        <v>1356</v>
      </c>
      <c r="E63" s="4" t="s">
        <v>1357</v>
      </c>
      <c r="F63" s="4" t="s">
        <v>1358</v>
      </c>
      <c r="G63" s="4" t="s">
        <v>1121</v>
      </c>
      <c r="H63" s="4" t="s">
        <v>1359</v>
      </c>
      <c r="J63" s="4" t="s">
        <v>1544</v>
      </c>
    </row>
    <row r="64" spans="1:10">
      <c r="A64" s="4">
        <v>63</v>
      </c>
      <c r="B64" s="4" t="s">
        <v>1102</v>
      </c>
      <c r="C64" s="4" t="s">
        <v>126</v>
      </c>
      <c r="D64" s="4" t="s">
        <v>1360</v>
      </c>
      <c r="E64" s="4" t="s">
        <v>1361</v>
      </c>
      <c r="F64" s="4" t="s">
        <v>1362</v>
      </c>
      <c r="G64" s="4" t="s">
        <v>1363</v>
      </c>
      <c r="J64" s="4" t="s">
        <v>1544</v>
      </c>
    </row>
    <row r="65" spans="1:10">
      <c r="A65" s="4">
        <v>64</v>
      </c>
      <c r="B65" s="4" t="s">
        <v>1102</v>
      </c>
      <c r="C65" s="4" t="s">
        <v>126</v>
      </c>
      <c r="D65" s="4" t="s">
        <v>1364</v>
      </c>
      <c r="E65" s="4" t="s">
        <v>1365</v>
      </c>
      <c r="F65" s="4" t="s">
        <v>1366</v>
      </c>
      <c r="G65" s="4" t="s">
        <v>1121</v>
      </c>
      <c r="J65" s="4" t="s">
        <v>1544</v>
      </c>
    </row>
    <row r="66" spans="1:10">
      <c r="A66" s="4">
        <v>65</v>
      </c>
      <c r="B66" s="4" t="s">
        <v>1102</v>
      </c>
      <c r="C66" s="4" t="s">
        <v>126</v>
      </c>
      <c r="D66" s="4" t="s">
        <v>1367</v>
      </c>
      <c r="E66" s="4" t="s">
        <v>1368</v>
      </c>
      <c r="F66" s="4" t="s">
        <v>1369</v>
      </c>
      <c r="G66" s="4" t="s">
        <v>1370</v>
      </c>
      <c r="J66" s="4" t="s">
        <v>1544</v>
      </c>
    </row>
    <row r="67" spans="1:10">
      <c r="A67" s="4">
        <v>66</v>
      </c>
      <c r="B67" s="4" t="s">
        <v>1102</v>
      </c>
      <c r="C67" s="4" t="s">
        <v>126</v>
      </c>
      <c r="D67" s="4" t="s">
        <v>1371</v>
      </c>
      <c r="E67" s="4" t="s">
        <v>1372</v>
      </c>
      <c r="F67" s="4" t="s">
        <v>1373</v>
      </c>
      <c r="G67" s="4" t="s">
        <v>1350</v>
      </c>
      <c r="H67" s="4" t="s">
        <v>1374</v>
      </c>
      <c r="J67" s="4" t="s">
        <v>1544</v>
      </c>
    </row>
    <row r="68" spans="1:10">
      <c r="A68" s="4">
        <v>67</v>
      </c>
      <c r="B68" s="4" t="s">
        <v>1102</v>
      </c>
      <c r="C68" s="4" t="s">
        <v>126</v>
      </c>
      <c r="D68" s="4" t="s">
        <v>1375</v>
      </c>
      <c r="E68" s="4" t="s">
        <v>1376</v>
      </c>
      <c r="F68" s="4" t="s">
        <v>1377</v>
      </c>
      <c r="G68" s="4" t="s">
        <v>1307</v>
      </c>
      <c r="J68" s="4" t="s">
        <v>1544</v>
      </c>
    </row>
    <row r="69" spans="1:10">
      <c r="A69" s="4">
        <v>68</v>
      </c>
      <c r="B69" s="4" t="s">
        <v>1102</v>
      </c>
      <c r="C69" s="4" t="s">
        <v>126</v>
      </c>
      <c r="D69" s="4" t="s">
        <v>1378</v>
      </c>
      <c r="E69" s="4" t="s">
        <v>1379</v>
      </c>
      <c r="F69" s="4" t="s">
        <v>1380</v>
      </c>
      <c r="G69" s="4" t="s">
        <v>1298</v>
      </c>
      <c r="H69" s="4" t="s">
        <v>1381</v>
      </c>
      <c r="J69" s="4" t="s">
        <v>1544</v>
      </c>
    </row>
    <row r="70" spans="1:10">
      <c r="A70" s="4">
        <v>69</v>
      </c>
      <c r="B70" s="4" t="s">
        <v>1102</v>
      </c>
      <c r="C70" s="4" t="s">
        <v>126</v>
      </c>
      <c r="D70" s="4" t="s">
        <v>1382</v>
      </c>
      <c r="E70" s="4" t="s">
        <v>1383</v>
      </c>
      <c r="F70" s="4" t="s">
        <v>1384</v>
      </c>
      <c r="G70" s="4" t="s">
        <v>1385</v>
      </c>
      <c r="H70" s="4" t="s">
        <v>1386</v>
      </c>
      <c r="J70" s="4" t="s">
        <v>1544</v>
      </c>
    </row>
    <row r="71" spans="1:10">
      <c r="A71" s="4">
        <v>70</v>
      </c>
      <c r="B71" s="4" t="s">
        <v>1102</v>
      </c>
      <c r="C71" s="4" t="s">
        <v>126</v>
      </c>
      <c r="D71" s="4" t="s">
        <v>1387</v>
      </c>
      <c r="E71" s="4" t="s">
        <v>1388</v>
      </c>
      <c r="F71" s="4" t="s">
        <v>1389</v>
      </c>
      <c r="G71" s="4" t="s">
        <v>1220</v>
      </c>
      <c r="J71" s="4" t="s">
        <v>1544</v>
      </c>
    </row>
    <row r="72" spans="1:10">
      <c r="A72" s="4">
        <v>71</v>
      </c>
      <c r="B72" s="4" t="s">
        <v>1102</v>
      </c>
      <c r="C72" s="4" t="s">
        <v>126</v>
      </c>
      <c r="D72" s="4" t="s">
        <v>1390</v>
      </c>
      <c r="E72" s="4" t="s">
        <v>1391</v>
      </c>
      <c r="F72" s="4" t="s">
        <v>1392</v>
      </c>
      <c r="G72" s="4" t="s">
        <v>1294</v>
      </c>
      <c r="H72" s="4" t="s">
        <v>1393</v>
      </c>
      <c r="J72" s="4" t="s">
        <v>1544</v>
      </c>
    </row>
    <row r="73" spans="1:10">
      <c r="A73" s="4">
        <v>72</v>
      </c>
      <c r="B73" s="4" t="s">
        <v>1102</v>
      </c>
      <c r="C73" s="4" t="s">
        <v>126</v>
      </c>
      <c r="D73" s="4" t="s">
        <v>1394</v>
      </c>
      <c r="E73" s="4" t="s">
        <v>1395</v>
      </c>
      <c r="F73" s="4" t="s">
        <v>1396</v>
      </c>
      <c r="G73" s="4" t="s">
        <v>1271</v>
      </c>
      <c r="H73" s="4" t="s">
        <v>1397</v>
      </c>
      <c r="J73" s="4" t="s">
        <v>1544</v>
      </c>
    </row>
    <row r="74" spans="1:10">
      <c r="A74" s="4">
        <v>73</v>
      </c>
      <c r="B74" s="4" t="s">
        <v>1102</v>
      </c>
      <c r="C74" s="4" t="s">
        <v>126</v>
      </c>
      <c r="D74" s="4" t="s">
        <v>1398</v>
      </c>
      <c r="E74" s="4" t="s">
        <v>1399</v>
      </c>
      <c r="F74" s="4" t="s">
        <v>1400</v>
      </c>
      <c r="G74" s="4" t="s">
        <v>1139</v>
      </c>
      <c r="H74" s="4" t="s">
        <v>1401</v>
      </c>
      <c r="J74" s="4" t="s">
        <v>1544</v>
      </c>
    </row>
    <row r="75" spans="1:10">
      <c r="A75" s="4">
        <v>74</v>
      </c>
      <c r="B75" s="4" t="s">
        <v>1102</v>
      </c>
      <c r="C75" s="4" t="s">
        <v>126</v>
      </c>
      <c r="D75" s="4" t="s">
        <v>1402</v>
      </c>
      <c r="E75" s="4" t="s">
        <v>1403</v>
      </c>
      <c r="F75" s="4" t="s">
        <v>1404</v>
      </c>
      <c r="G75" s="4" t="s">
        <v>1121</v>
      </c>
      <c r="H75" s="4" t="s">
        <v>1405</v>
      </c>
      <c r="J75" s="4" t="s">
        <v>1544</v>
      </c>
    </row>
    <row r="76" spans="1:10">
      <c r="A76" s="4">
        <v>75</v>
      </c>
      <c r="B76" s="4" t="s">
        <v>1102</v>
      </c>
      <c r="C76" s="4" t="s">
        <v>126</v>
      </c>
      <c r="D76" s="4" t="s">
        <v>1406</v>
      </c>
      <c r="E76" s="4" t="s">
        <v>1407</v>
      </c>
      <c r="F76" s="4" t="s">
        <v>1408</v>
      </c>
      <c r="G76" s="4" t="s">
        <v>1230</v>
      </c>
      <c r="H76" s="4" t="s">
        <v>1409</v>
      </c>
      <c r="J76" s="4" t="s">
        <v>1544</v>
      </c>
    </row>
    <row r="77" spans="1:10">
      <c r="A77" s="4">
        <v>76</v>
      </c>
      <c r="B77" s="4" t="s">
        <v>1102</v>
      </c>
      <c r="C77" s="4" t="s">
        <v>126</v>
      </c>
      <c r="D77" s="4" t="s">
        <v>1410</v>
      </c>
      <c r="E77" s="4" t="s">
        <v>1411</v>
      </c>
      <c r="F77" s="4" t="s">
        <v>1412</v>
      </c>
      <c r="G77" s="4" t="s">
        <v>1121</v>
      </c>
      <c r="H77" s="4" t="s">
        <v>1413</v>
      </c>
      <c r="J77" s="4" t="s">
        <v>1544</v>
      </c>
    </row>
    <row r="78" spans="1:10">
      <c r="A78" s="4">
        <v>77</v>
      </c>
      <c r="B78" s="4" t="s">
        <v>1102</v>
      </c>
      <c r="C78" s="4" t="s">
        <v>126</v>
      </c>
      <c r="D78" s="4" t="s">
        <v>1414</v>
      </c>
      <c r="E78" s="4" t="s">
        <v>1415</v>
      </c>
      <c r="F78" s="4" t="s">
        <v>1416</v>
      </c>
      <c r="G78" s="4" t="s">
        <v>1210</v>
      </c>
      <c r="H78" s="4" t="s">
        <v>1417</v>
      </c>
      <c r="J78" s="4" t="s">
        <v>1544</v>
      </c>
    </row>
    <row r="79" spans="1:10">
      <c r="A79" s="4">
        <v>78</v>
      </c>
      <c r="B79" s="4" t="s">
        <v>1102</v>
      </c>
      <c r="C79" s="4" t="s">
        <v>126</v>
      </c>
      <c r="D79" s="4" t="s">
        <v>1418</v>
      </c>
      <c r="E79" s="4" t="s">
        <v>1419</v>
      </c>
      <c r="F79" s="4" t="s">
        <v>1420</v>
      </c>
      <c r="G79" s="4" t="s">
        <v>1116</v>
      </c>
      <c r="J79" s="4" t="s">
        <v>1544</v>
      </c>
    </row>
    <row r="80" spans="1:10">
      <c r="A80" s="4">
        <v>79</v>
      </c>
      <c r="B80" s="4" t="s">
        <v>1102</v>
      </c>
      <c r="C80" s="4" t="s">
        <v>126</v>
      </c>
      <c r="D80" s="4" t="s">
        <v>1421</v>
      </c>
      <c r="E80" s="4" t="s">
        <v>1422</v>
      </c>
      <c r="F80" s="4" t="s">
        <v>1423</v>
      </c>
      <c r="G80" s="4" t="s">
        <v>1121</v>
      </c>
      <c r="J80" s="4" t="s">
        <v>1544</v>
      </c>
    </row>
    <row r="81" spans="1:10">
      <c r="A81" s="4">
        <v>80</v>
      </c>
      <c r="B81" s="4" t="s">
        <v>1102</v>
      </c>
      <c r="C81" s="4" t="s">
        <v>126</v>
      </c>
      <c r="D81" s="4" t="s">
        <v>1424</v>
      </c>
      <c r="E81" s="4" t="s">
        <v>1425</v>
      </c>
      <c r="F81" s="4" t="s">
        <v>1426</v>
      </c>
      <c r="G81" s="4" t="s">
        <v>1121</v>
      </c>
      <c r="H81" s="4" t="s">
        <v>1427</v>
      </c>
      <c r="J81" s="4" t="s">
        <v>1544</v>
      </c>
    </row>
    <row r="82" spans="1:10">
      <c r="A82" s="4">
        <v>81</v>
      </c>
      <c r="B82" s="4" t="s">
        <v>1102</v>
      </c>
      <c r="C82" s="4" t="s">
        <v>126</v>
      </c>
      <c r="D82" s="4" t="s">
        <v>1428</v>
      </c>
      <c r="E82" s="4" t="s">
        <v>1429</v>
      </c>
      <c r="F82" s="4" t="s">
        <v>1430</v>
      </c>
      <c r="G82" s="4" t="s">
        <v>1240</v>
      </c>
      <c r="H82" s="4" t="s">
        <v>1431</v>
      </c>
      <c r="J82" s="4" t="s">
        <v>1544</v>
      </c>
    </row>
    <row r="83" spans="1:10">
      <c r="A83" s="4">
        <v>82</v>
      </c>
      <c r="B83" s="4" t="s">
        <v>1102</v>
      </c>
      <c r="C83" s="4" t="s">
        <v>126</v>
      </c>
      <c r="D83" s="4" t="s">
        <v>1432</v>
      </c>
      <c r="E83" s="4" t="s">
        <v>1433</v>
      </c>
      <c r="F83" s="4" t="s">
        <v>1434</v>
      </c>
      <c r="G83" s="4" t="s">
        <v>1144</v>
      </c>
      <c r="J83" s="4" t="s">
        <v>1544</v>
      </c>
    </row>
    <row r="84" spans="1:10">
      <c r="A84" s="4">
        <v>83</v>
      </c>
      <c r="B84" s="4" t="s">
        <v>1102</v>
      </c>
      <c r="C84" s="4" t="s">
        <v>126</v>
      </c>
      <c r="D84" s="4" t="s">
        <v>1435</v>
      </c>
      <c r="E84" s="4" t="s">
        <v>1436</v>
      </c>
      <c r="F84" s="4" t="s">
        <v>1437</v>
      </c>
      <c r="G84" s="4" t="s">
        <v>1106</v>
      </c>
      <c r="J84" s="4" t="s">
        <v>1544</v>
      </c>
    </row>
    <row r="85" spans="1:10">
      <c r="A85" s="4">
        <v>84</v>
      </c>
      <c r="B85" s="4" t="s">
        <v>1102</v>
      </c>
      <c r="C85" s="4" t="s">
        <v>126</v>
      </c>
      <c r="D85" s="4" t="s">
        <v>1438</v>
      </c>
      <c r="E85" s="4" t="s">
        <v>1439</v>
      </c>
      <c r="F85" s="4" t="s">
        <v>1440</v>
      </c>
      <c r="G85" s="4" t="s">
        <v>1441</v>
      </c>
      <c r="J85" s="4" t="s">
        <v>1544</v>
      </c>
    </row>
    <row r="86" spans="1:10">
      <c r="A86" s="4">
        <v>85</v>
      </c>
      <c r="B86" s="4" t="s">
        <v>1102</v>
      </c>
      <c r="C86" s="4" t="s">
        <v>126</v>
      </c>
      <c r="D86" s="4" t="s">
        <v>1442</v>
      </c>
      <c r="E86" s="4" t="s">
        <v>1443</v>
      </c>
      <c r="F86" s="4" t="s">
        <v>1444</v>
      </c>
      <c r="G86" s="4" t="s">
        <v>1363</v>
      </c>
      <c r="H86" s="4" t="s">
        <v>1445</v>
      </c>
      <c r="J86" s="4" t="s">
        <v>1544</v>
      </c>
    </row>
    <row r="87" spans="1:10">
      <c r="A87" s="4">
        <v>86</v>
      </c>
      <c r="B87" s="4" t="s">
        <v>1102</v>
      </c>
      <c r="C87" s="4" t="s">
        <v>126</v>
      </c>
      <c r="D87" s="4" t="s">
        <v>1446</v>
      </c>
      <c r="E87" s="4" t="s">
        <v>1447</v>
      </c>
      <c r="F87" s="4" t="s">
        <v>1448</v>
      </c>
      <c r="G87" s="4" t="s">
        <v>1139</v>
      </c>
      <c r="H87" s="4" t="s">
        <v>1449</v>
      </c>
      <c r="J87" s="4" t="s">
        <v>1544</v>
      </c>
    </row>
    <row r="88" spans="1:10">
      <c r="A88" s="4">
        <v>87</v>
      </c>
      <c r="B88" s="4" t="s">
        <v>1102</v>
      </c>
      <c r="C88" s="4" t="s">
        <v>126</v>
      </c>
      <c r="D88" s="4" t="s">
        <v>1450</v>
      </c>
      <c r="E88" s="4" t="s">
        <v>1451</v>
      </c>
      <c r="F88" s="4" t="s">
        <v>1452</v>
      </c>
      <c r="G88" s="4" t="s">
        <v>1453</v>
      </c>
      <c r="H88" s="4" t="s">
        <v>1454</v>
      </c>
      <c r="J88" s="4" t="s">
        <v>1544</v>
      </c>
    </row>
    <row r="89" spans="1:10">
      <c r="A89" s="4">
        <v>88</v>
      </c>
      <c r="B89" s="4" t="s">
        <v>1102</v>
      </c>
      <c r="C89" s="4" t="s">
        <v>126</v>
      </c>
      <c r="D89" s="4" t="s">
        <v>1455</v>
      </c>
      <c r="E89" s="4" t="s">
        <v>1456</v>
      </c>
      <c r="F89" s="4" t="s">
        <v>1457</v>
      </c>
      <c r="G89" s="4" t="s">
        <v>1139</v>
      </c>
      <c r="H89" s="4" t="s">
        <v>1458</v>
      </c>
      <c r="J89" s="4" t="s">
        <v>1544</v>
      </c>
    </row>
    <row r="90" spans="1:10">
      <c r="A90" s="4">
        <v>89</v>
      </c>
      <c r="B90" s="4" t="s">
        <v>1102</v>
      </c>
      <c r="C90" s="4" t="s">
        <v>126</v>
      </c>
      <c r="D90" s="4" t="s">
        <v>1459</v>
      </c>
      <c r="E90" s="4" t="s">
        <v>1460</v>
      </c>
      <c r="F90" s="4" t="s">
        <v>1461</v>
      </c>
      <c r="G90" s="4" t="s">
        <v>1139</v>
      </c>
      <c r="J90" s="4" t="s">
        <v>1544</v>
      </c>
    </row>
    <row r="91" spans="1:10">
      <c r="A91" s="4">
        <v>90</v>
      </c>
      <c r="B91" s="4" t="s">
        <v>1102</v>
      </c>
      <c r="C91" s="4" t="s">
        <v>126</v>
      </c>
      <c r="D91" s="4" t="s">
        <v>1462</v>
      </c>
      <c r="E91" s="4" t="s">
        <v>1463</v>
      </c>
      <c r="F91" s="4" t="s">
        <v>1464</v>
      </c>
      <c r="G91" s="4" t="s">
        <v>1465</v>
      </c>
      <c r="H91" s="4" t="s">
        <v>1466</v>
      </c>
      <c r="J91" s="4" t="s">
        <v>1544</v>
      </c>
    </row>
    <row r="92" spans="1:10">
      <c r="A92" s="4">
        <v>91</v>
      </c>
      <c r="B92" s="4" t="s">
        <v>1102</v>
      </c>
      <c r="C92" s="4" t="s">
        <v>126</v>
      </c>
      <c r="D92" s="4" t="s">
        <v>1467</v>
      </c>
      <c r="E92" s="4" t="s">
        <v>1468</v>
      </c>
      <c r="F92" s="4" t="s">
        <v>1469</v>
      </c>
      <c r="G92" s="4" t="s">
        <v>1370</v>
      </c>
      <c r="H92" s="4" t="s">
        <v>1470</v>
      </c>
      <c r="J92" s="4" t="s">
        <v>1544</v>
      </c>
    </row>
    <row r="93" spans="1:10">
      <c r="A93" s="4">
        <v>92</v>
      </c>
      <c r="B93" s="4" t="s">
        <v>1102</v>
      </c>
      <c r="C93" s="4" t="s">
        <v>126</v>
      </c>
      <c r="D93" s="4" t="s">
        <v>1471</v>
      </c>
      <c r="E93" s="4" t="s">
        <v>1472</v>
      </c>
      <c r="F93" s="4" t="s">
        <v>1473</v>
      </c>
      <c r="G93" s="4" t="s">
        <v>1106</v>
      </c>
      <c r="H93" s="4" t="s">
        <v>1474</v>
      </c>
      <c r="J93" s="4" t="s">
        <v>1544</v>
      </c>
    </row>
    <row r="94" spans="1:10">
      <c r="A94" s="4">
        <v>93</v>
      </c>
      <c r="B94" s="4" t="s">
        <v>1102</v>
      </c>
      <c r="C94" s="4" t="s">
        <v>126</v>
      </c>
      <c r="D94" s="4" t="s">
        <v>1475</v>
      </c>
      <c r="E94" s="4" t="s">
        <v>1476</v>
      </c>
      <c r="F94" s="4" t="s">
        <v>1477</v>
      </c>
      <c r="G94" s="4" t="s">
        <v>1307</v>
      </c>
      <c r="J94" s="4" t="s">
        <v>1544</v>
      </c>
    </row>
    <row r="95" spans="1:10">
      <c r="A95" s="4">
        <v>94</v>
      </c>
      <c r="B95" s="4" t="s">
        <v>1102</v>
      </c>
      <c r="C95" s="4" t="s">
        <v>126</v>
      </c>
      <c r="D95" s="4" t="s">
        <v>1478</v>
      </c>
      <c r="E95" s="4" t="s">
        <v>1479</v>
      </c>
      <c r="F95" s="4" t="s">
        <v>1480</v>
      </c>
      <c r="G95" s="4" t="s">
        <v>1106</v>
      </c>
      <c r="J95" s="4" t="s">
        <v>1544</v>
      </c>
    </row>
    <row r="96" spans="1:10">
      <c r="A96" s="4">
        <v>95</v>
      </c>
      <c r="B96" s="4" t="s">
        <v>1102</v>
      </c>
      <c r="C96" s="4" t="s">
        <v>126</v>
      </c>
      <c r="D96" s="4" t="s">
        <v>1481</v>
      </c>
      <c r="E96" s="4" t="s">
        <v>1482</v>
      </c>
      <c r="F96" s="4" t="s">
        <v>1483</v>
      </c>
      <c r="G96" s="4" t="s">
        <v>1307</v>
      </c>
      <c r="J96" s="4" t="s">
        <v>1544</v>
      </c>
    </row>
    <row r="97" spans="1:10">
      <c r="A97" s="4">
        <v>96</v>
      </c>
      <c r="B97" s="4" t="s">
        <v>1102</v>
      </c>
      <c r="C97" s="4" t="s">
        <v>126</v>
      </c>
      <c r="D97" s="4" t="s">
        <v>1484</v>
      </c>
      <c r="E97" s="4" t="s">
        <v>1485</v>
      </c>
      <c r="F97" s="4" t="s">
        <v>1486</v>
      </c>
      <c r="G97" s="4" t="s">
        <v>1307</v>
      </c>
      <c r="H97" s="4" t="s">
        <v>1487</v>
      </c>
      <c r="J97" s="4" t="s">
        <v>1544</v>
      </c>
    </row>
    <row r="98" spans="1:10">
      <c r="A98" s="4">
        <v>97</v>
      </c>
      <c r="B98" s="4" t="s">
        <v>1102</v>
      </c>
      <c r="C98" s="4" t="s">
        <v>126</v>
      </c>
      <c r="D98" s="4" t="s">
        <v>1488</v>
      </c>
      <c r="E98" s="4" t="s">
        <v>1489</v>
      </c>
      <c r="F98" s="4" t="s">
        <v>1490</v>
      </c>
      <c r="G98" s="4" t="s">
        <v>1307</v>
      </c>
      <c r="H98" s="4" t="s">
        <v>1491</v>
      </c>
      <c r="J98" s="4" t="s">
        <v>1544</v>
      </c>
    </row>
    <row r="99" spans="1:10">
      <c r="A99" s="4">
        <v>98</v>
      </c>
      <c r="B99" s="4" t="s">
        <v>1102</v>
      </c>
      <c r="C99" s="4" t="s">
        <v>126</v>
      </c>
      <c r="D99" s="4" t="s">
        <v>1492</v>
      </c>
      <c r="E99" s="4" t="s">
        <v>1493</v>
      </c>
      <c r="F99" s="4" t="s">
        <v>1494</v>
      </c>
      <c r="G99" s="4" t="s">
        <v>1271</v>
      </c>
      <c r="J99" s="4" t="s">
        <v>1544</v>
      </c>
    </row>
    <row r="100" spans="1:10">
      <c r="A100" s="4">
        <v>99</v>
      </c>
      <c r="B100" s="4" t="s">
        <v>1102</v>
      </c>
      <c r="C100" s="4" t="s">
        <v>126</v>
      </c>
      <c r="D100" s="4" t="s">
        <v>1495</v>
      </c>
      <c r="E100" s="4" t="s">
        <v>1493</v>
      </c>
      <c r="F100" s="4" t="s">
        <v>1496</v>
      </c>
      <c r="G100" s="4" t="s">
        <v>1267</v>
      </c>
      <c r="J100" s="4" t="s">
        <v>1544</v>
      </c>
    </row>
    <row r="101" spans="1:10">
      <c r="A101" s="4">
        <v>100</v>
      </c>
      <c r="B101" s="4" t="s">
        <v>1102</v>
      </c>
      <c r="C101" s="4" t="s">
        <v>126</v>
      </c>
      <c r="D101" s="4" t="s">
        <v>1497</v>
      </c>
      <c r="E101" s="4" t="s">
        <v>1498</v>
      </c>
      <c r="F101" s="4" t="s">
        <v>1499</v>
      </c>
      <c r="G101" s="4" t="s">
        <v>1267</v>
      </c>
      <c r="H101" s="4" t="s">
        <v>1500</v>
      </c>
      <c r="J101" s="4" t="s">
        <v>1544</v>
      </c>
    </row>
    <row r="102" spans="1:10">
      <c r="A102" s="4">
        <v>101</v>
      </c>
      <c r="B102" s="4" t="s">
        <v>1102</v>
      </c>
      <c r="C102" s="4" t="s">
        <v>126</v>
      </c>
      <c r="D102" s="4" t="s">
        <v>1501</v>
      </c>
      <c r="E102" s="4" t="s">
        <v>1502</v>
      </c>
      <c r="F102" s="4" t="s">
        <v>1503</v>
      </c>
      <c r="G102" s="4" t="s">
        <v>1504</v>
      </c>
      <c r="H102" s="4" t="s">
        <v>1505</v>
      </c>
      <c r="J102" s="4" t="s">
        <v>1544</v>
      </c>
    </row>
    <row r="103" spans="1:10">
      <c r="A103" s="4">
        <v>102</v>
      </c>
      <c r="B103" s="4" t="s">
        <v>1102</v>
      </c>
      <c r="C103" s="4" t="s">
        <v>126</v>
      </c>
      <c r="D103" s="4" t="s">
        <v>1506</v>
      </c>
      <c r="E103" s="4" t="s">
        <v>1507</v>
      </c>
      <c r="F103" s="4" t="s">
        <v>1508</v>
      </c>
      <c r="G103" s="4" t="s">
        <v>1307</v>
      </c>
      <c r="H103" s="4" t="s">
        <v>1509</v>
      </c>
      <c r="J103" s="4" t="s">
        <v>1544</v>
      </c>
    </row>
    <row r="104" spans="1:10">
      <c r="A104" s="4">
        <v>103</v>
      </c>
      <c r="B104" s="4" t="s">
        <v>1102</v>
      </c>
      <c r="C104" s="4" t="s">
        <v>126</v>
      </c>
      <c r="D104" s="4" t="s">
        <v>1510</v>
      </c>
      <c r="E104" s="4" t="s">
        <v>1511</v>
      </c>
      <c r="F104" s="4" t="s">
        <v>1512</v>
      </c>
      <c r="G104" s="4" t="s">
        <v>1240</v>
      </c>
      <c r="J104" s="4" t="s">
        <v>1544</v>
      </c>
    </row>
    <row r="105" spans="1:10">
      <c r="A105" s="4">
        <v>104</v>
      </c>
      <c r="B105" s="4" t="s">
        <v>1102</v>
      </c>
      <c r="C105" s="4" t="s">
        <v>126</v>
      </c>
      <c r="D105" s="4" t="s">
        <v>1513</v>
      </c>
      <c r="E105" s="4" t="s">
        <v>1514</v>
      </c>
      <c r="F105" s="4" t="s">
        <v>1515</v>
      </c>
      <c r="G105" s="4" t="s">
        <v>1307</v>
      </c>
      <c r="J105" s="4" t="s">
        <v>1544</v>
      </c>
    </row>
    <row r="106" spans="1:10">
      <c r="A106" s="4">
        <v>105</v>
      </c>
      <c r="B106" s="4" t="s">
        <v>1102</v>
      </c>
      <c r="C106" s="4" t="s">
        <v>126</v>
      </c>
      <c r="D106" s="4" t="s">
        <v>1516</v>
      </c>
      <c r="E106" s="4" t="s">
        <v>1517</v>
      </c>
      <c r="F106" s="4" t="s">
        <v>1518</v>
      </c>
      <c r="G106" s="4" t="s">
        <v>1271</v>
      </c>
      <c r="H106" s="4" t="s">
        <v>1519</v>
      </c>
      <c r="J106" s="4" t="s">
        <v>1544</v>
      </c>
    </row>
    <row r="107" spans="1:10">
      <c r="A107" s="4">
        <v>106</v>
      </c>
      <c r="B107" s="4" t="s">
        <v>1102</v>
      </c>
      <c r="C107" s="4" t="s">
        <v>126</v>
      </c>
      <c r="D107" s="4" t="s">
        <v>1520</v>
      </c>
      <c r="E107" s="4" t="s">
        <v>1521</v>
      </c>
      <c r="F107" s="4" t="s">
        <v>1522</v>
      </c>
      <c r="G107" s="4" t="s">
        <v>1523</v>
      </c>
      <c r="J107" s="4" t="s">
        <v>1544</v>
      </c>
    </row>
    <row r="108" spans="1:10">
      <c r="A108" s="4">
        <v>107</v>
      </c>
      <c r="B108" s="4" t="s">
        <v>1102</v>
      </c>
      <c r="C108" s="4" t="s">
        <v>126</v>
      </c>
      <c r="D108" s="4" t="s">
        <v>1524</v>
      </c>
      <c r="E108" s="4" t="s">
        <v>1525</v>
      </c>
      <c r="F108" s="4" t="s">
        <v>1526</v>
      </c>
      <c r="G108" s="4" t="s">
        <v>1139</v>
      </c>
      <c r="J108" s="4" t="s">
        <v>1544</v>
      </c>
    </row>
    <row r="109" spans="1:10">
      <c r="A109" s="4">
        <v>108</v>
      </c>
      <c r="B109" s="4" t="s">
        <v>1102</v>
      </c>
      <c r="C109" s="4" t="s">
        <v>126</v>
      </c>
      <c r="D109" s="4" t="s">
        <v>1527</v>
      </c>
      <c r="E109" s="4" t="s">
        <v>1528</v>
      </c>
      <c r="F109" s="4" t="s">
        <v>1529</v>
      </c>
      <c r="G109" s="4" t="s">
        <v>1530</v>
      </c>
      <c r="H109" s="4" t="s">
        <v>1531</v>
      </c>
      <c r="J109" s="4" t="s">
        <v>1544</v>
      </c>
    </row>
    <row r="110" spans="1:10">
      <c r="A110" s="4">
        <v>109</v>
      </c>
      <c r="B110" s="4" t="s">
        <v>1102</v>
      </c>
      <c r="C110" s="4" t="s">
        <v>126</v>
      </c>
      <c r="D110" s="4" t="s">
        <v>1532</v>
      </c>
      <c r="E110" s="4" t="s">
        <v>1533</v>
      </c>
      <c r="F110" s="4" t="s">
        <v>1534</v>
      </c>
      <c r="G110" s="4" t="s">
        <v>1535</v>
      </c>
      <c r="J110" s="4" t="s">
        <v>1544</v>
      </c>
    </row>
    <row r="111" spans="1:10">
      <c r="A111" s="4">
        <v>110</v>
      </c>
      <c r="B111" s="4" t="s">
        <v>1102</v>
      </c>
      <c r="C111" s="4" t="s">
        <v>126</v>
      </c>
      <c r="D111" s="4" t="s">
        <v>1536</v>
      </c>
      <c r="E111" s="4" t="s">
        <v>1537</v>
      </c>
      <c r="F111" s="4" t="s">
        <v>1538</v>
      </c>
      <c r="G111" s="4" t="s">
        <v>1289</v>
      </c>
      <c r="H111" s="4" t="s">
        <v>1539</v>
      </c>
      <c r="J111" s="4" t="s">
        <v>1544</v>
      </c>
    </row>
    <row r="112" spans="1:10">
      <c r="A112" s="4">
        <v>111</v>
      </c>
      <c r="B112" s="4" t="s">
        <v>1102</v>
      </c>
      <c r="C112" s="4" t="s">
        <v>126</v>
      </c>
      <c r="D112" s="4" t="s">
        <v>1540</v>
      </c>
      <c r="E112" s="4" t="s">
        <v>1541</v>
      </c>
      <c r="F112" s="4" t="s">
        <v>1542</v>
      </c>
      <c r="G112" s="4" t="s">
        <v>1543</v>
      </c>
      <c r="J112" s="4" t="s">
        <v>1544</v>
      </c>
    </row>
  </sheetData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53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honeticPr fontId="1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F3" zoomScaleNormal="100" workbookViewId="0">
      <selection activeCell="E12" sqref="E12:E16"/>
    </sheetView>
  </sheetViews>
  <sheetFormatPr defaultColWidth="9.140625" defaultRowHeight="14.25"/>
  <cols>
    <col min="1" max="1" width="9.140625" style="130" hidden="1" customWidth="1"/>
    <col min="2" max="2" width="9.140625" style="35" hidden="1" customWidth="1"/>
    <col min="3" max="3" width="3.7109375" style="357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317" hidden="1" customWidth="1"/>
    <col min="14" max="16" width="9.140625" style="317" hidden="1" customWidth="1"/>
    <col min="17" max="17" width="25.7109375" style="497" hidden="1" customWidth="1"/>
    <col min="18" max="18" width="14.42578125" style="317" hidden="1" customWidth="1"/>
    <col min="19" max="22" width="9.140625" style="493"/>
    <col min="23" max="16384" width="9.140625" style="35"/>
  </cols>
  <sheetData>
    <row r="1" spans="1:256" s="298" customFormat="1" ht="16.5" hidden="1" customHeight="1">
      <c r="C1" s="487"/>
      <c r="H1" s="487"/>
      <c r="I1" s="487"/>
      <c r="J1" s="487"/>
      <c r="K1" s="487" t="s">
        <v>593</v>
      </c>
      <c r="L1" s="498" t="s">
        <v>449</v>
      </c>
      <c r="M1" s="533" t="s">
        <v>592</v>
      </c>
      <c r="N1" s="533"/>
      <c r="O1" s="533"/>
      <c r="P1" s="533"/>
      <c r="Q1" s="534"/>
      <c r="R1" s="533"/>
      <c r="S1" s="533"/>
      <c r="T1" s="533"/>
      <c r="U1" s="533"/>
      <c r="V1" s="533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  <c r="AQ1" s="498"/>
      <c r="AR1" s="498"/>
      <c r="AS1" s="498"/>
      <c r="AT1" s="498"/>
      <c r="AU1" s="498"/>
      <c r="AV1" s="498"/>
      <c r="AW1" s="498"/>
      <c r="AX1" s="498"/>
      <c r="AY1" s="498"/>
      <c r="AZ1" s="498"/>
      <c r="BA1" s="498"/>
      <c r="BB1" s="498"/>
      <c r="BC1" s="498"/>
      <c r="BD1" s="498"/>
      <c r="BE1" s="498"/>
      <c r="BF1" s="498"/>
      <c r="BG1" s="498"/>
      <c r="BH1" s="498"/>
      <c r="BI1" s="498"/>
      <c r="BJ1" s="498"/>
      <c r="BK1" s="498"/>
      <c r="BL1" s="498"/>
      <c r="BM1" s="498"/>
      <c r="BN1" s="498"/>
      <c r="BO1" s="498"/>
      <c r="BP1" s="498"/>
      <c r="BQ1" s="498"/>
      <c r="BR1" s="498"/>
      <c r="BS1" s="498"/>
      <c r="BT1" s="498"/>
      <c r="BU1" s="498"/>
      <c r="BV1" s="498"/>
      <c r="BW1" s="498"/>
      <c r="BX1" s="498"/>
      <c r="BY1" s="498"/>
      <c r="BZ1" s="498"/>
      <c r="CA1" s="498"/>
      <c r="CB1" s="498"/>
      <c r="CC1" s="498"/>
      <c r="CD1" s="498"/>
      <c r="CE1" s="498"/>
      <c r="CF1" s="498"/>
      <c r="CG1" s="498"/>
      <c r="CH1" s="498"/>
      <c r="CI1" s="498"/>
      <c r="CJ1" s="498"/>
      <c r="CK1" s="498"/>
      <c r="CL1" s="498"/>
      <c r="CM1" s="498"/>
      <c r="CN1" s="498"/>
      <c r="CO1" s="498"/>
      <c r="CP1" s="498"/>
      <c r="CQ1" s="498"/>
      <c r="CR1" s="498"/>
      <c r="CS1" s="498"/>
      <c r="CT1" s="498"/>
      <c r="CU1" s="498"/>
      <c r="CV1" s="498"/>
      <c r="CW1" s="498"/>
      <c r="CX1" s="498"/>
      <c r="CY1" s="498"/>
      <c r="CZ1" s="498"/>
      <c r="DA1" s="498"/>
      <c r="DB1" s="498"/>
      <c r="DC1" s="498"/>
      <c r="DD1" s="498"/>
      <c r="DE1" s="498"/>
      <c r="DF1" s="498"/>
      <c r="DG1" s="498"/>
      <c r="DH1" s="498"/>
      <c r="DI1" s="498"/>
      <c r="DJ1" s="498"/>
      <c r="DK1" s="498"/>
      <c r="DL1" s="498"/>
      <c r="DM1" s="498"/>
      <c r="DN1" s="498"/>
      <c r="DO1" s="498"/>
      <c r="DP1" s="498"/>
      <c r="DQ1" s="498"/>
      <c r="DR1" s="498"/>
      <c r="DS1" s="498"/>
      <c r="DT1" s="498"/>
      <c r="DU1" s="498"/>
      <c r="DV1" s="498"/>
      <c r="DW1" s="498"/>
      <c r="DX1" s="498"/>
      <c r="DY1" s="498"/>
      <c r="DZ1" s="498"/>
      <c r="EA1" s="498"/>
      <c r="EB1" s="498"/>
      <c r="EC1" s="498"/>
      <c r="ED1" s="498"/>
      <c r="EE1" s="498"/>
      <c r="EF1" s="498"/>
      <c r="EG1" s="498"/>
      <c r="EH1" s="498"/>
      <c r="EI1" s="498"/>
      <c r="EJ1" s="498"/>
      <c r="EK1" s="498"/>
      <c r="EL1" s="498"/>
      <c r="EM1" s="498"/>
      <c r="EN1" s="498"/>
      <c r="EO1" s="498"/>
      <c r="EP1" s="498"/>
      <c r="EQ1" s="498"/>
      <c r="ER1" s="498"/>
      <c r="ES1" s="498"/>
      <c r="ET1" s="498"/>
      <c r="EU1" s="498"/>
      <c r="EV1" s="498"/>
      <c r="EW1" s="498"/>
      <c r="EX1" s="498"/>
      <c r="EY1" s="498"/>
      <c r="EZ1" s="498"/>
      <c r="FA1" s="498"/>
      <c r="FB1" s="498"/>
      <c r="FC1" s="498"/>
      <c r="FD1" s="498"/>
      <c r="FE1" s="498"/>
      <c r="FF1" s="498"/>
      <c r="FG1" s="498"/>
      <c r="FH1" s="498"/>
      <c r="FI1" s="498"/>
      <c r="FJ1" s="498"/>
      <c r="FK1" s="498"/>
      <c r="FL1" s="498"/>
      <c r="FM1" s="498"/>
      <c r="FN1" s="498"/>
      <c r="FO1" s="498"/>
      <c r="FP1" s="498"/>
      <c r="FQ1" s="498"/>
      <c r="FR1" s="498"/>
      <c r="FS1" s="498"/>
      <c r="FT1" s="498"/>
      <c r="FU1" s="498"/>
      <c r="FV1" s="498"/>
      <c r="FW1" s="498"/>
      <c r="FX1" s="498"/>
      <c r="FY1" s="498"/>
      <c r="FZ1" s="498"/>
      <c r="GA1" s="498"/>
      <c r="GB1" s="498"/>
      <c r="GC1" s="498"/>
      <c r="GD1" s="498"/>
      <c r="GE1" s="498"/>
      <c r="GF1" s="498"/>
      <c r="GG1" s="498"/>
      <c r="GH1" s="498"/>
      <c r="GI1" s="498"/>
      <c r="GJ1" s="498"/>
      <c r="GK1" s="498"/>
      <c r="GL1" s="498"/>
      <c r="GM1" s="498"/>
      <c r="GN1" s="498"/>
      <c r="GO1" s="498"/>
      <c r="GP1" s="498"/>
      <c r="GQ1" s="498"/>
      <c r="GR1" s="498"/>
      <c r="GS1" s="498"/>
      <c r="GT1" s="498"/>
      <c r="GU1" s="498"/>
      <c r="GV1" s="498"/>
      <c r="GW1" s="498"/>
      <c r="GX1" s="498"/>
      <c r="GY1" s="498"/>
      <c r="GZ1" s="498"/>
      <c r="HA1" s="498"/>
      <c r="HB1" s="498"/>
      <c r="HC1" s="498"/>
      <c r="HD1" s="498"/>
      <c r="HE1" s="498"/>
      <c r="HF1" s="498"/>
      <c r="HG1" s="498"/>
      <c r="HH1" s="498"/>
      <c r="HI1" s="498"/>
      <c r="HJ1" s="498"/>
      <c r="HK1" s="498"/>
      <c r="HL1" s="498"/>
      <c r="HM1" s="498"/>
      <c r="HN1" s="498"/>
      <c r="HO1" s="498"/>
      <c r="HP1" s="498"/>
      <c r="HQ1" s="498"/>
      <c r="HR1" s="498"/>
      <c r="HS1" s="498"/>
      <c r="HT1" s="498"/>
      <c r="HU1" s="498"/>
      <c r="HV1" s="498"/>
      <c r="HW1" s="498"/>
      <c r="HX1" s="498"/>
      <c r="HY1" s="498"/>
      <c r="HZ1" s="498"/>
      <c r="IA1" s="498"/>
      <c r="IB1" s="498"/>
      <c r="IC1" s="498"/>
      <c r="ID1" s="498"/>
      <c r="IE1" s="498"/>
      <c r="IF1" s="498"/>
      <c r="IG1" s="498"/>
      <c r="IH1" s="498"/>
      <c r="II1" s="498"/>
      <c r="IJ1" s="498"/>
      <c r="IK1" s="498"/>
      <c r="IL1" s="498"/>
      <c r="IM1" s="498"/>
      <c r="IN1" s="498"/>
      <c r="IO1" s="498"/>
      <c r="IP1" s="498"/>
      <c r="IQ1" s="498"/>
      <c r="IR1" s="498"/>
      <c r="IS1" s="498"/>
      <c r="IT1" s="498"/>
      <c r="IU1" s="498"/>
      <c r="IV1" s="498"/>
    </row>
    <row r="2" spans="1:256" s="502" customFormat="1" ht="16.5" hidden="1" customHeight="1">
      <c r="A2" s="499"/>
      <c r="B2" s="499"/>
      <c r="C2" s="500"/>
      <c r="D2" s="499"/>
      <c r="E2" s="499"/>
      <c r="F2" s="499"/>
      <c r="G2" s="499"/>
      <c r="H2" s="499"/>
      <c r="I2" s="499"/>
      <c r="J2" s="499"/>
      <c r="K2" s="499"/>
      <c r="L2" s="499"/>
      <c r="M2" s="533"/>
      <c r="N2" s="533"/>
      <c r="O2" s="533"/>
      <c r="P2" s="533"/>
      <c r="Q2" s="534"/>
      <c r="R2" s="533"/>
      <c r="S2" s="501"/>
      <c r="T2" s="501"/>
      <c r="U2" s="501"/>
      <c r="V2" s="501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  <c r="CM2" s="500"/>
      <c r="CN2" s="500"/>
      <c r="CO2" s="500"/>
      <c r="CP2" s="500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500"/>
      <c r="DT2" s="500"/>
      <c r="DU2" s="500"/>
      <c r="DV2" s="500"/>
      <c r="DW2" s="500"/>
      <c r="DX2" s="500"/>
      <c r="DY2" s="500"/>
      <c r="DZ2" s="500"/>
      <c r="EA2" s="500"/>
      <c r="EB2" s="500"/>
      <c r="EC2" s="500"/>
      <c r="ED2" s="500"/>
      <c r="EE2" s="500"/>
      <c r="EF2" s="500"/>
      <c r="EG2" s="500"/>
      <c r="EH2" s="500"/>
      <c r="EI2" s="500"/>
      <c r="EJ2" s="500"/>
      <c r="EK2" s="500"/>
      <c r="EL2" s="500"/>
      <c r="EM2" s="500"/>
      <c r="EN2" s="500"/>
      <c r="EO2" s="500"/>
      <c r="EP2" s="500"/>
      <c r="EQ2" s="500"/>
      <c r="ER2" s="500"/>
      <c r="ES2" s="500"/>
      <c r="ET2" s="500"/>
    </row>
    <row r="3" spans="1:256" s="131" customFormat="1" ht="3" customHeight="1">
      <c r="A3" s="130"/>
      <c r="B3" s="35"/>
      <c r="C3" s="355"/>
      <c r="D3" s="101"/>
      <c r="E3" s="101"/>
      <c r="F3" s="101"/>
      <c r="G3" s="101"/>
      <c r="H3" s="101"/>
      <c r="I3" s="101"/>
      <c r="J3" s="101"/>
      <c r="K3" s="101"/>
      <c r="L3" s="358"/>
      <c r="M3" s="317"/>
      <c r="N3" s="317"/>
      <c r="O3" s="317"/>
      <c r="P3" s="317"/>
      <c r="Q3" s="497"/>
      <c r="R3" s="317"/>
      <c r="S3" s="493"/>
      <c r="T3" s="493"/>
      <c r="U3" s="493"/>
      <c r="V3" s="493"/>
    </row>
    <row r="4" spans="1:256" s="131" customFormat="1" ht="22.5">
      <c r="A4" s="130"/>
      <c r="B4" s="35"/>
      <c r="C4" s="355"/>
      <c r="D4" s="722" t="s">
        <v>445</v>
      </c>
      <c r="E4" s="723"/>
      <c r="F4" s="723"/>
      <c r="G4" s="723"/>
      <c r="H4" s="724"/>
      <c r="I4" s="593"/>
      <c r="M4" s="317"/>
      <c r="N4" s="317"/>
      <c r="O4" s="317"/>
      <c r="P4" s="317"/>
      <c r="Q4" s="497"/>
      <c r="R4" s="317"/>
      <c r="S4" s="493"/>
      <c r="T4" s="493"/>
      <c r="U4" s="493"/>
      <c r="V4" s="493"/>
    </row>
    <row r="5" spans="1:256" s="131" customFormat="1" ht="3" hidden="1" customHeight="1">
      <c r="A5" s="130"/>
      <c r="B5" s="35"/>
      <c r="C5" s="355"/>
      <c r="D5" s="101"/>
      <c r="E5" s="101"/>
      <c r="F5" s="101"/>
      <c r="G5" s="101"/>
      <c r="H5" s="359"/>
      <c r="I5" s="359"/>
      <c r="J5" s="359"/>
      <c r="K5" s="359"/>
      <c r="L5" s="360"/>
      <c r="M5" s="317"/>
      <c r="N5" s="317"/>
      <c r="O5" s="317"/>
      <c r="P5" s="317"/>
      <c r="Q5" s="497"/>
      <c r="R5" s="317"/>
      <c r="S5" s="493"/>
      <c r="T5" s="493"/>
      <c r="U5" s="493"/>
      <c r="V5" s="493"/>
    </row>
    <row r="6" spans="1:256" s="131" customFormat="1" ht="20.100000000000001" hidden="1" customHeight="1">
      <c r="A6" s="361"/>
      <c r="B6" s="361"/>
      <c r="C6" s="355"/>
      <c r="D6" s="725"/>
      <c r="E6" s="725"/>
      <c r="F6" s="726" t="s">
        <v>87</v>
      </c>
      <c r="G6" s="726"/>
      <c r="H6" s="359"/>
      <c r="I6" s="359"/>
      <c r="J6" s="362"/>
      <c r="K6" s="363"/>
      <c r="L6" s="363"/>
      <c r="M6" s="317"/>
      <c r="N6" s="317"/>
      <c r="O6" s="317"/>
      <c r="P6" s="317"/>
      <c r="Q6" s="497"/>
      <c r="R6" s="317"/>
      <c r="S6" s="493"/>
      <c r="T6" s="493"/>
      <c r="U6" s="493"/>
      <c r="V6" s="493"/>
    </row>
    <row r="7" spans="1:256" ht="3" customHeight="1"/>
    <row r="8" spans="1:256" s="131" customFormat="1">
      <c r="A8" s="130"/>
      <c r="B8" s="35"/>
      <c r="C8" s="355"/>
      <c r="D8" s="727" t="s">
        <v>18</v>
      </c>
      <c r="E8" s="727"/>
      <c r="F8" s="727" t="s">
        <v>446</v>
      </c>
      <c r="G8" s="727"/>
      <c r="H8" s="727"/>
      <c r="I8" s="728" t="s">
        <v>447</v>
      </c>
      <c r="J8" s="728"/>
      <c r="K8" s="728"/>
      <c r="L8" s="728"/>
      <c r="M8" s="317"/>
      <c r="N8" s="317"/>
      <c r="O8" s="317"/>
      <c r="P8" s="317"/>
      <c r="Q8" s="497"/>
      <c r="R8" s="317"/>
      <c r="S8" s="493"/>
      <c r="T8" s="493"/>
      <c r="U8" s="493"/>
      <c r="V8" s="493"/>
    </row>
    <row r="9" spans="1:256" s="131" customFormat="1" ht="20.25" customHeight="1">
      <c r="A9" s="130"/>
      <c r="B9" s="35"/>
      <c r="C9" s="355"/>
      <c r="D9" s="365" t="s">
        <v>95</v>
      </c>
      <c r="E9" s="365" t="s">
        <v>448</v>
      </c>
      <c r="F9" s="718" t="s">
        <v>95</v>
      </c>
      <c r="G9" s="719"/>
      <c r="H9" s="366" t="s">
        <v>448</v>
      </c>
      <c r="I9" s="720" t="s">
        <v>95</v>
      </c>
      <c r="J9" s="720"/>
      <c r="K9" s="366" t="s">
        <v>448</v>
      </c>
      <c r="L9" s="366" t="s">
        <v>449</v>
      </c>
      <c r="M9" s="317"/>
      <c r="N9" s="317"/>
      <c r="O9" s="317"/>
      <c r="P9" s="317"/>
      <c r="Q9" s="497"/>
      <c r="R9" s="317"/>
      <c r="S9" s="493"/>
      <c r="T9" s="493"/>
      <c r="U9" s="493"/>
      <c r="V9" s="493"/>
    </row>
    <row r="10" spans="1:256" ht="12" customHeight="1">
      <c r="C10" s="374"/>
      <c r="D10" s="491" t="s">
        <v>96</v>
      </c>
      <c r="E10" s="491" t="s">
        <v>52</v>
      </c>
      <c r="F10" s="721" t="s">
        <v>53</v>
      </c>
      <c r="G10" s="721"/>
      <c r="H10" s="491" t="s">
        <v>54</v>
      </c>
      <c r="I10" s="721" t="s">
        <v>71</v>
      </c>
      <c r="J10" s="721"/>
      <c r="K10" s="491" t="s">
        <v>72</v>
      </c>
      <c r="L10" s="491" t="s">
        <v>186</v>
      </c>
      <c r="M10" s="388"/>
      <c r="N10" s="388"/>
      <c r="O10" s="388"/>
      <c r="P10" s="388"/>
      <c r="Q10" s="364"/>
      <c r="R10" s="388"/>
      <c r="S10" s="492"/>
      <c r="T10" s="492"/>
      <c r="U10" s="492"/>
      <c r="V10" s="492"/>
    </row>
    <row r="11" spans="1:256" s="131" customFormat="1" hidden="1">
      <c r="A11" s="35"/>
      <c r="B11" s="35"/>
      <c r="C11" s="355"/>
      <c r="D11" s="367">
        <v>0</v>
      </c>
      <c r="E11" s="368"/>
      <c r="F11" s="198"/>
      <c r="G11" s="198"/>
      <c r="H11" s="369"/>
      <c r="I11" s="370"/>
      <c r="J11" s="198"/>
      <c r="K11" s="369"/>
      <c r="L11" s="371"/>
      <c r="M11" s="537" t="s">
        <v>600</v>
      </c>
      <c r="N11" s="317"/>
      <c r="O11" s="317"/>
      <c r="P11" s="317" t="s">
        <v>598</v>
      </c>
      <c r="Q11" s="497" t="s">
        <v>599</v>
      </c>
      <c r="R11" s="317" t="s">
        <v>671</v>
      </c>
      <c r="S11" s="493"/>
      <c r="T11" s="493"/>
      <c r="U11" s="493"/>
      <c r="V11" s="493"/>
    </row>
    <row r="12" spans="1:256" s="390" customFormat="1" ht="0.95" customHeight="1">
      <c r="A12" s="89"/>
      <c r="B12" s="249" t="s">
        <v>453</v>
      </c>
      <c r="C12" s="730"/>
      <c r="D12" s="727">
        <v>1</v>
      </c>
      <c r="E12" s="731" t="s">
        <v>1556</v>
      </c>
      <c r="F12" s="681"/>
      <c r="G12" s="670">
        <v>0</v>
      </c>
      <c r="H12" s="494"/>
      <c r="I12" s="375"/>
      <c r="J12" s="532" t="s">
        <v>597</v>
      </c>
      <c r="K12" s="177"/>
      <c r="L12" s="391"/>
      <c r="M12" s="317">
        <f>mergeValue(H12)</f>
        <v>0</v>
      </c>
      <c r="N12" s="298"/>
      <c r="O12" s="298"/>
      <c r="P12" s="317" t="str">
        <f>IF(ISERROR(MATCH(Q12,MODesc,0)),"n","y")</f>
        <v>y</v>
      </c>
      <c r="Q12" s="298" t="s">
        <v>1556</v>
      </c>
      <c r="R12" s="317" t="str">
        <f>K12&amp;"("&amp;L12&amp;")"</f>
        <v>()</v>
      </c>
      <c r="S12" s="249"/>
      <c r="T12" s="249"/>
      <c r="U12" s="373"/>
      <c r="V12" s="249"/>
      <c r="W12" s="249"/>
      <c r="X12" s="249"/>
      <c r="Y12" s="389"/>
      <c r="Z12" s="389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89"/>
      <c r="BW12" s="389"/>
      <c r="BX12" s="389"/>
      <c r="BY12" s="389"/>
      <c r="BZ12" s="389"/>
      <c r="CA12" s="389"/>
      <c r="CB12" s="389"/>
      <c r="CC12" s="389"/>
      <c r="CD12" s="389"/>
      <c r="CE12" s="389"/>
    </row>
    <row r="13" spans="1:256" s="390" customFormat="1" ht="0.95" customHeight="1">
      <c r="A13" s="89"/>
      <c r="B13" s="249" t="s">
        <v>453</v>
      </c>
      <c r="C13" s="730"/>
      <c r="D13" s="727"/>
      <c r="E13" s="732"/>
      <c r="F13" s="733"/>
      <c r="G13" s="727">
        <v>1</v>
      </c>
      <c r="H13" s="729" t="s">
        <v>1077</v>
      </c>
      <c r="I13" s="375"/>
      <c r="J13" s="532" t="s">
        <v>597</v>
      </c>
      <c r="K13" s="177"/>
      <c r="L13" s="391"/>
      <c r="M13" s="317" t="str">
        <f>mergeValue(H13)</f>
        <v>городской округ город Мантурово</v>
      </c>
      <c r="N13" s="298"/>
      <c r="O13" s="298"/>
      <c r="P13" s="298"/>
      <c r="Q13" s="298"/>
      <c r="R13" s="317" t="str">
        <f>K13&amp;"("&amp;L13&amp;")"</f>
        <v>()</v>
      </c>
      <c r="S13" s="249"/>
      <c r="T13" s="249"/>
      <c r="U13" s="373"/>
      <c r="V13" s="249"/>
      <c r="W13" s="249"/>
      <c r="X13" s="249"/>
      <c r="Y13" s="389"/>
      <c r="Z13" s="389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89"/>
      <c r="BW13" s="389"/>
      <c r="BX13" s="389"/>
      <c r="BY13" s="389"/>
      <c r="BZ13" s="389"/>
      <c r="CA13" s="389"/>
      <c r="CB13" s="389"/>
      <c r="CC13" s="389"/>
      <c r="CD13" s="389"/>
      <c r="CE13" s="389"/>
    </row>
    <row r="14" spans="1:256" s="390" customFormat="1" ht="15" customHeight="1">
      <c r="A14" s="89"/>
      <c r="B14" s="249" t="s">
        <v>453</v>
      </c>
      <c r="C14" s="730"/>
      <c r="D14" s="727"/>
      <c r="E14" s="732"/>
      <c r="F14" s="734"/>
      <c r="G14" s="727"/>
      <c r="H14" s="729"/>
      <c r="I14" s="689"/>
      <c r="J14" s="670">
        <v>1</v>
      </c>
      <c r="K14" s="680" t="s">
        <v>1077</v>
      </c>
      <c r="L14" s="372" t="s">
        <v>1078</v>
      </c>
      <c r="M14" s="317" t="str">
        <f>mergeValue(H14)</f>
        <v>городской округ город Мантурово</v>
      </c>
      <c r="N14" s="298"/>
      <c r="O14" s="298"/>
      <c r="P14" s="298"/>
      <c r="Q14" s="298"/>
      <c r="R14" s="317" t="str">
        <f>K14&amp;" ("&amp;L14&amp;")"</f>
        <v>городской округ город Мантурово (34714000)</v>
      </c>
      <c r="S14" s="249"/>
      <c r="T14" s="249"/>
      <c r="U14" s="373"/>
      <c r="V14" s="249"/>
      <c r="W14" s="249"/>
      <c r="X14" s="249"/>
      <c r="Y14" s="389"/>
      <c r="Z14" s="389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89"/>
      <c r="BW14" s="389"/>
      <c r="BX14" s="389"/>
      <c r="BY14" s="389"/>
      <c r="BZ14" s="389"/>
      <c r="CA14" s="389"/>
      <c r="CB14" s="389"/>
      <c r="CC14" s="389"/>
      <c r="CD14" s="389"/>
      <c r="CE14" s="389"/>
    </row>
    <row r="15" spans="1:256" s="131" customFormat="1" ht="0.95" customHeight="1">
      <c r="A15" s="35"/>
      <c r="B15" s="35" t="s">
        <v>450</v>
      </c>
      <c r="C15" s="355"/>
      <c r="D15" s="375"/>
      <c r="E15" s="303"/>
      <c r="F15" s="377"/>
      <c r="G15" s="377"/>
      <c r="H15" s="377"/>
      <c r="I15" s="377"/>
      <c r="J15" s="377"/>
      <c r="K15" s="377"/>
      <c r="L15" s="378"/>
      <c r="M15" s="537"/>
      <c r="N15" s="317"/>
      <c r="O15" s="317"/>
      <c r="P15" s="317"/>
      <c r="Q15" s="497" t="s">
        <v>21</v>
      </c>
      <c r="R15" s="317"/>
      <c r="S15" s="493"/>
      <c r="T15" s="493"/>
      <c r="U15" s="493"/>
      <c r="V15" s="493"/>
    </row>
    <row r="16" spans="1:256" s="131" customFormat="1" ht="21" customHeight="1">
      <c r="A16" s="130"/>
      <c r="B16" s="35"/>
      <c r="C16" s="357"/>
      <c r="D16" s="379"/>
      <c r="E16" s="379"/>
      <c r="F16" s="379"/>
      <c r="G16" s="379"/>
      <c r="H16" s="379"/>
      <c r="I16" s="379"/>
      <c r="J16" s="379"/>
      <c r="K16" s="379"/>
      <c r="L16" s="379"/>
      <c r="M16" s="317"/>
      <c r="N16" s="317"/>
      <c r="O16" s="317"/>
      <c r="P16" s="317"/>
      <c r="Q16" s="497"/>
      <c r="R16" s="317"/>
      <c r="S16" s="493"/>
      <c r="T16" s="493"/>
      <c r="U16" s="493"/>
      <c r="V16" s="493"/>
    </row>
    <row r="17" spans="1:22" s="131" customFormat="1">
      <c r="A17" s="130"/>
      <c r="B17" s="35"/>
      <c r="C17" s="357"/>
      <c r="D17" s="35"/>
      <c r="E17" s="35"/>
      <c r="F17" s="35"/>
      <c r="G17" s="35"/>
      <c r="H17" s="35"/>
      <c r="I17" s="35"/>
      <c r="J17" s="35"/>
      <c r="K17" s="35"/>
      <c r="L17" s="35"/>
      <c r="M17" s="317"/>
      <c r="N17" s="317"/>
      <c r="O17" s="317"/>
      <c r="P17" s="317"/>
      <c r="Q17" s="497"/>
      <c r="R17" s="317"/>
      <c r="S17" s="493"/>
      <c r="T17" s="493"/>
      <c r="U17" s="493"/>
      <c r="V17" s="493"/>
    </row>
    <row r="18" spans="1:22" s="131" customFormat="1" ht="0.75" customHeight="1">
      <c r="A18" s="130"/>
      <c r="B18" s="35"/>
      <c r="C18" s="357"/>
      <c r="D18" s="35"/>
      <c r="E18" s="35"/>
      <c r="F18" s="35"/>
      <c r="G18" s="35"/>
      <c r="H18" s="35"/>
      <c r="I18" s="35"/>
      <c r="J18" s="35"/>
      <c r="K18" s="35"/>
      <c r="L18" s="35"/>
      <c r="M18" s="317"/>
      <c r="N18" s="317"/>
      <c r="O18" s="317"/>
      <c r="P18" s="317"/>
      <c r="Q18" s="497"/>
      <c r="R18" s="317"/>
      <c r="S18" s="493"/>
      <c r="T18" s="493"/>
      <c r="U18" s="493"/>
      <c r="V18" s="493"/>
    </row>
    <row r="19" spans="1:22" s="381" customFormat="1" ht="10.5">
      <c r="A19" s="380"/>
      <c r="C19" s="382"/>
      <c r="D19" s="383"/>
      <c r="E19" s="383"/>
      <c r="M19" s="317"/>
      <c r="N19" s="317"/>
      <c r="O19" s="317"/>
      <c r="P19" s="317"/>
      <c r="Q19" s="497"/>
      <c r="R19" s="317"/>
      <c r="S19" s="493"/>
      <c r="T19" s="493"/>
      <c r="U19" s="493"/>
      <c r="V19" s="493"/>
    </row>
    <row r="20" spans="1:22" s="381" customFormat="1" ht="10.5">
      <c r="A20" s="380"/>
      <c r="C20" s="382"/>
      <c r="D20" s="383"/>
      <c r="E20" s="383"/>
      <c r="M20" s="317"/>
      <c r="N20" s="317"/>
      <c r="O20" s="317"/>
      <c r="P20" s="317"/>
      <c r="Q20" s="497"/>
      <c r="R20" s="317"/>
      <c r="S20" s="493"/>
      <c r="T20" s="493"/>
      <c r="U20" s="493"/>
      <c r="V20" s="493"/>
    </row>
  </sheetData>
  <sheetProtection algorithmName="SHA-512" hashValue="n3NESGDwBaHdUePlFM6E66eF+7I6rNLfZq+qRn3/8D7VNHhVE6CkLaMH0qD4fkZRMfFEnt0GVpoTTWpe4ij/Dg==" saltValue="2Afuw1GGSK50Uf38TrPdOQ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32"/>
  </cols>
  <sheetData>
    <row r="1" spans="1:1">
      <c r="A1" s="256"/>
    </row>
  </sheetData>
  <phoneticPr fontId="9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M298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178</v>
      </c>
    </row>
    <row r="4" spans="1:19" s="12" customFormat="1" ht="17.100000000000001" customHeight="1">
      <c r="C4" s="47"/>
      <c r="D4" s="128"/>
      <c r="E4" s="129"/>
    </row>
    <row r="7" spans="1:19" s="34" customFormat="1" ht="17.100000000000001" customHeight="1">
      <c r="A7" s="34" t="s">
        <v>0</v>
      </c>
    </row>
    <row r="8" spans="1:19" ht="17.100000000000001" customHeight="1">
      <c r="G8" s="95"/>
      <c r="H8" s="95"/>
      <c r="I8" s="95"/>
      <c r="M8" s="42"/>
    </row>
    <row r="9" spans="1:19" s="103" customFormat="1" ht="17.100000000000001" customHeight="1">
      <c r="A9" s="308"/>
      <c r="C9" s="184"/>
      <c r="D9" s="744">
        <v>1</v>
      </c>
      <c r="E9" s="859"/>
      <c r="F9" s="861"/>
      <c r="G9" s="865" t="s">
        <v>88</v>
      </c>
      <c r="H9" s="744"/>
      <c r="I9" s="744">
        <v>1</v>
      </c>
      <c r="J9" s="853"/>
      <c r="K9" s="775" t="s">
        <v>88</v>
      </c>
      <c r="L9" s="759"/>
      <c r="M9" s="759" t="s">
        <v>96</v>
      </c>
      <c r="N9" s="857"/>
      <c r="O9" s="775" t="s">
        <v>88</v>
      </c>
      <c r="P9" s="331"/>
      <c r="Q9" s="331" t="s">
        <v>96</v>
      </c>
      <c r="R9" s="684"/>
      <c r="S9" s="438"/>
    </row>
    <row r="10" spans="1:19" s="103" customFormat="1" ht="17.100000000000001" customHeight="1">
      <c r="A10" s="308"/>
      <c r="C10" s="184"/>
      <c r="D10" s="745"/>
      <c r="E10" s="860"/>
      <c r="F10" s="862"/>
      <c r="G10" s="745"/>
      <c r="H10" s="745"/>
      <c r="I10" s="745"/>
      <c r="J10" s="854"/>
      <c r="K10" s="745"/>
      <c r="L10" s="745"/>
      <c r="M10" s="745"/>
      <c r="N10" s="858"/>
      <c r="O10" s="745"/>
      <c r="P10" s="332"/>
      <c r="Q10" s="122"/>
      <c r="R10" s="122" t="s">
        <v>461</v>
      </c>
      <c r="S10" s="123"/>
    </row>
    <row r="11" spans="1:19" s="103" customFormat="1" ht="17.100000000000001" customHeight="1">
      <c r="A11" s="308"/>
      <c r="C11" s="184"/>
      <c r="D11" s="745"/>
      <c r="E11" s="860"/>
      <c r="F11" s="862"/>
      <c r="G11" s="745"/>
      <c r="H11" s="745"/>
      <c r="I11" s="745"/>
      <c r="J11" s="854"/>
      <c r="K11" s="745"/>
      <c r="L11" s="121"/>
      <c r="M11" s="122"/>
      <c r="N11" s="122" t="s">
        <v>460</v>
      </c>
      <c r="O11" s="122"/>
      <c r="P11" s="122"/>
      <c r="Q11" s="122"/>
      <c r="R11" s="122"/>
      <c r="S11" s="123"/>
    </row>
    <row r="12" spans="1:19" s="103" customFormat="1" ht="17.25" customHeight="1">
      <c r="A12" s="308"/>
      <c r="C12" s="184"/>
      <c r="D12" s="745"/>
      <c r="E12" s="860"/>
      <c r="F12" s="862"/>
      <c r="G12" s="745"/>
      <c r="H12" s="121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</row>
    <row r="13" spans="1:19" ht="17.100000000000001" customHeight="1">
      <c r="A13" s="309"/>
    </row>
    <row r="14" spans="1:19" ht="16.5" customHeight="1">
      <c r="A14" s="308"/>
      <c r="B14" s="103"/>
      <c r="C14" s="184"/>
      <c r="D14" s="852"/>
      <c r="E14" s="863"/>
      <c r="F14" s="864"/>
      <c r="G14" s="872"/>
      <c r="H14" s="744"/>
      <c r="I14" s="744">
        <v>1</v>
      </c>
      <c r="J14" s="853"/>
      <c r="K14" s="775" t="s">
        <v>88</v>
      </c>
      <c r="L14" s="759"/>
      <c r="M14" s="759" t="s">
        <v>96</v>
      </c>
      <c r="N14" s="857"/>
      <c r="O14" s="775" t="s">
        <v>88</v>
      </c>
      <c r="P14" s="331"/>
      <c r="Q14" s="331" t="s">
        <v>96</v>
      </c>
      <c r="R14" s="684"/>
      <c r="S14" s="438"/>
    </row>
    <row r="15" spans="1:19" ht="17.100000000000001" customHeight="1">
      <c r="A15" s="308"/>
      <c r="B15" s="103"/>
      <c r="C15" s="184"/>
      <c r="D15" s="852"/>
      <c r="E15" s="863"/>
      <c r="F15" s="864"/>
      <c r="G15" s="872"/>
      <c r="H15" s="744"/>
      <c r="I15" s="744"/>
      <c r="J15" s="854"/>
      <c r="K15" s="775"/>
      <c r="L15" s="759"/>
      <c r="M15" s="759"/>
      <c r="N15" s="858"/>
      <c r="O15" s="775"/>
      <c r="P15" s="332"/>
      <c r="Q15" s="122"/>
      <c r="R15" s="122" t="s">
        <v>461</v>
      </c>
      <c r="S15" s="123"/>
    </row>
    <row r="16" spans="1:19" ht="17.100000000000001" customHeight="1">
      <c r="A16" s="308"/>
      <c r="B16" s="103"/>
      <c r="C16" s="184"/>
      <c r="D16" s="852"/>
      <c r="E16" s="863"/>
      <c r="F16" s="864"/>
      <c r="G16" s="872"/>
      <c r="H16" s="744"/>
      <c r="I16" s="744"/>
      <c r="J16" s="854"/>
      <c r="K16" s="775"/>
      <c r="L16" s="121"/>
      <c r="M16" s="122"/>
      <c r="N16" s="122" t="s">
        <v>460</v>
      </c>
      <c r="O16" s="122"/>
      <c r="P16" s="122"/>
      <c r="Q16" s="122"/>
      <c r="R16" s="122"/>
      <c r="S16" s="123"/>
    </row>
    <row r="17" spans="1:90" ht="17.100000000000001" customHeight="1">
      <c r="A17" s="308"/>
      <c r="B17" s="103"/>
      <c r="C17" s="184"/>
      <c r="D17" s="852"/>
      <c r="E17" s="863"/>
      <c r="F17" s="864"/>
      <c r="G17" s="872"/>
      <c r="H17" s="121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3"/>
    </row>
    <row r="18" spans="1:90" ht="17.100000000000001" customHeight="1">
      <c r="A18" s="309"/>
    </row>
    <row r="19" spans="1:90" s="34" customFormat="1" ht="17.100000000000001" customHeight="1">
      <c r="A19" s="34" t="s">
        <v>15</v>
      </c>
      <c r="C19" s="34" t="s">
        <v>96</v>
      </c>
    </row>
    <row r="25" spans="1:90" ht="17.100000000000001" customHeight="1">
      <c r="O25" s="787" t="s">
        <v>301</v>
      </c>
      <c r="P25" s="787"/>
      <c r="Q25" s="787"/>
      <c r="R25" s="789" t="s">
        <v>273</v>
      </c>
      <c r="S25" s="789"/>
      <c r="T25" s="789"/>
      <c r="U25" s="786" t="s">
        <v>344</v>
      </c>
      <c r="W25" s="873"/>
    </row>
    <row r="26" spans="1:90" ht="17.100000000000001" customHeight="1">
      <c r="O26" s="855" t="s">
        <v>700</v>
      </c>
      <c r="P26" s="855" t="s">
        <v>274</v>
      </c>
      <c r="Q26" s="855"/>
      <c r="R26" s="789"/>
      <c r="S26" s="789"/>
      <c r="T26" s="789"/>
      <c r="U26" s="786"/>
      <c r="W26" s="873"/>
    </row>
    <row r="27" spans="1:90" ht="37.5" customHeight="1">
      <c r="O27" s="855"/>
      <c r="P27" s="105" t="s">
        <v>701</v>
      </c>
      <c r="Q27" s="105" t="s">
        <v>6</v>
      </c>
      <c r="R27" s="106" t="s">
        <v>277</v>
      </c>
      <c r="S27" s="788" t="s">
        <v>276</v>
      </c>
      <c r="T27" s="788"/>
      <c r="U27" s="786"/>
      <c r="W27" s="873"/>
    </row>
    <row r="28" spans="1:90" ht="17.100000000000001" customHeight="1">
      <c r="G28" s="180"/>
      <c r="H28" s="180"/>
      <c r="I28" s="180"/>
      <c r="J28" s="180"/>
      <c r="K28" s="180"/>
      <c r="L28" s="127"/>
      <c r="M28" s="588" t="s">
        <v>186</v>
      </c>
      <c r="N28" s="589"/>
      <c r="O28" s="856"/>
      <c r="P28" s="856"/>
      <c r="Q28" s="856"/>
      <c r="R28" s="856"/>
      <c r="S28" s="856"/>
      <c r="T28" s="856"/>
      <c r="U28" s="856"/>
      <c r="V28" s="127"/>
      <c r="W28" s="12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</row>
    <row r="29" spans="1:90" s="35" customFormat="1" ht="270">
      <c r="A29" s="779">
        <v>1</v>
      </c>
      <c r="B29" s="340"/>
      <c r="C29" s="340"/>
      <c r="D29" s="340"/>
      <c r="E29" s="341"/>
      <c r="F29" s="486"/>
      <c r="G29" s="486"/>
      <c r="H29" s="486"/>
      <c r="I29" s="343"/>
      <c r="J29" s="180"/>
      <c r="K29" s="180"/>
      <c r="L29" s="339">
        <f>mergeValue(A29)</f>
        <v>1</v>
      </c>
      <c r="M29" s="587" t="s">
        <v>23</v>
      </c>
      <c r="N29" s="570"/>
      <c r="O29" s="874"/>
      <c r="P29" s="835"/>
      <c r="Q29" s="835"/>
      <c r="R29" s="835"/>
      <c r="S29" s="835"/>
      <c r="T29" s="835"/>
      <c r="U29" s="835"/>
      <c r="V29" s="835"/>
      <c r="W29" s="835"/>
      <c r="X29" s="835"/>
      <c r="Y29" s="835"/>
      <c r="Z29" s="835"/>
      <c r="AA29" s="835"/>
      <c r="AB29" s="835"/>
      <c r="AC29" s="835"/>
      <c r="AD29" s="835"/>
      <c r="AE29" s="835"/>
      <c r="AF29" s="835"/>
      <c r="AG29" s="835"/>
      <c r="AH29" s="835"/>
      <c r="AI29" s="835"/>
      <c r="AJ29" s="835"/>
      <c r="AK29" s="835"/>
      <c r="AL29" s="835"/>
      <c r="AM29" s="835"/>
      <c r="AN29" s="835"/>
      <c r="AO29" s="835"/>
      <c r="AP29" s="835"/>
      <c r="AQ29" s="835"/>
      <c r="AR29" s="835"/>
      <c r="AS29" s="835"/>
      <c r="AT29" s="835"/>
      <c r="AU29" s="835"/>
      <c r="AV29" s="835"/>
      <c r="AW29" s="835"/>
      <c r="AX29" s="835"/>
      <c r="AY29" s="835"/>
      <c r="AZ29" s="835"/>
      <c r="BA29" s="835"/>
      <c r="BB29" s="835"/>
      <c r="BC29" s="835"/>
      <c r="BD29" s="835"/>
      <c r="BE29" s="835"/>
      <c r="BF29" s="835"/>
      <c r="BG29" s="835"/>
      <c r="BH29" s="835"/>
      <c r="BI29" s="835"/>
      <c r="BJ29" s="835"/>
      <c r="BK29" s="835"/>
      <c r="BL29" s="835"/>
      <c r="BM29" s="835"/>
      <c r="BN29" s="835"/>
      <c r="BO29" s="835"/>
      <c r="BP29" s="835"/>
      <c r="BQ29" s="835"/>
      <c r="BR29" s="835"/>
      <c r="BS29" s="835"/>
      <c r="BT29" s="835"/>
      <c r="BU29" s="835"/>
      <c r="BV29" s="835"/>
      <c r="BW29" s="835"/>
      <c r="BX29" s="835"/>
      <c r="BY29" s="835"/>
      <c r="BZ29" s="836"/>
      <c r="CA29" s="600" t="s">
        <v>543</v>
      </c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</row>
    <row r="30" spans="1:90" s="35" customFormat="1" ht="371.25">
      <c r="A30" s="779"/>
      <c r="B30" s="779">
        <v>1</v>
      </c>
      <c r="C30" s="340"/>
      <c r="D30" s="340"/>
      <c r="E30" s="486"/>
      <c r="F30" s="486"/>
      <c r="G30" s="486"/>
      <c r="H30" s="486"/>
      <c r="I30" s="200"/>
      <c r="J30" s="181"/>
      <c r="L30" s="339" t="str">
        <f>mergeValue(A30) &amp;"."&amp; mergeValue(B30)</f>
        <v>1.1</v>
      </c>
      <c r="M30" s="159" t="s">
        <v>18</v>
      </c>
      <c r="N30" s="285"/>
      <c r="O30" s="874"/>
      <c r="P30" s="835"/>
      <c r="Q30" s="835"/>
      <c r="R30" s="835"/>
      <c r="S30" s="835"/>
      <c r="T30" s="835"/>
      <c r="U30" s="835"/>
      <c r="V30" s="835"/>
      <c r="W30" s="835"/>
      <c r="X30" s="835"/>
      <c r="Y30" s="835"/>
      <c r="Z30" s="835"/>
      <c r="AA30" s="835"/>
      <c r="AB30" s="835"/>
      <c r="AC30" s="835"/>
      <c r="AD30" s="835"/>
      <c r="AE30" s="835"/>
      <c r="AF30" s="835"/>
      <c r="AG30" s="835"/>
      <c r="AH30" s="835"/>
      <c r="AI30" s="835"/>
      <c r="AJ30" s="835"/>
      <c r="AK30" s="835"/>
      <c r="AL30" s="835"/>
      <c r="AM30" s="835"/>
      <c r="AN30" s="835"/>
      <c r="AO30" s="835"/>
      <c r="AP30" s="835"/>
      <c r="AQ30" s="835"/>
      <c r="AR30" s="835"/>
      <c r="AS30" s="835"/>
      <c r="AT30" s="835"/>
      <c r="AU30" s="835"/>
      <c r="AV30" s="835"/>
      <c r="AW30" s="835"/>
      <c r="AX30" s="835"/>
      <c r="AY30" s="835"/>
      <c r="AZ30" s="835"/>
      <c r="BA30" s="835"/>
      <c r="BB30" s="835"/>
      <c r="BC30" s="835"/>
      <c r="BD30" s="835"/>
      <c r="BE30" s="835"/>
      <c r="BF30" s="835"/>
      <c r="BG30" s="835"/>
      <c r="BH30" s="835"/>
      <c r="BI30" s="835"/>
      <c r="BJ30" s="835"/>
      <c r="BK30" s="835"/>
      <c r="BL30" s="835"/>
      <c r="BM30" s="835"/>
      <c r="BN30" s="835"/>
      <c r="BO30" s="835"/>
      <c r="BP30" s="835"/>
      <c r="BQ30" s="835"/>
      <c r="BR30" s="835"/>
      <c r="BS30" s="835"/>
      <c r="BT30" s="835"/>
      <c r="BU30" s="835"/>
      <c r="BV30" s="835"/>
      <c r="BW30" s="835"/>
      <c r="BX30" s="835"/>
      <c r="BY30" s="835"/>
      <c r="BZ30" s="836"/>
      <c r="CA30" s="286" t="s">
        <v>544</v>
      </c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</row>
    <row r="31" spans="1:90" s="35" customFormat="1" ht="409.5">
      <c r="A31" s="779"/>
      <c r="B31" s="779"/>
      <c r="C31" s="779">
        <v>1</v>
      </c>
      <c r="D31" s="340"/>
      <c r="E31" s="486"/>
      <c r="F31" s="486"/>
      <c r="G31" s="486"/>
      <c r="H31" s="486"/>
      <c r="I31" s="344"/>
      <c r="J31" s="181"/>
      <c r="K31" s="101"/>
      <c r="L31" s="339" t="str">
        <f>mergeValue(A31) &amp;"."&amp; mergeValue(B31)&amp;"."&amp; mergeValue(C31)</f>
        <v>1.1.1</v>
      </c>
      <c r="M31" s="160" t="s">
        <v>402</v>
      </c>
      <c r="N31" s="285"/>
      <c r="O31" s="874"/>
      <c r="P31" s="835"/>
      <c r="Q31" s="835"/>
      <c r="R31" s="835"/>
      <c r="S31" s="835"/>
      <c r="T31" s="835"/>
      <c r="U31" s="835"/>
      <c r="V31" s="835"/>
      <c r="W31" s="835"/>
      <c r="X31" s="835"/>
      <c r="Y31" s="835"/>
      <c r="Z31" s="835"/>
      <c r="AA31" s="835"/>
      <c r="AB31" s="835"/>
      <c r="AC31" s="835"/>
      <c r="AD31" s="835"/>
      <c r="AE31" s="835"/>
      <c r="AF31" s="835"/>
      <c r="AG31" s="835"/>
      <c r="AH31" s="835"/>
      <c r="AI31" s="835"/>
      <c r="AJ31" s="835"/>
      <c r="AK31" s="835"/>
      <c r="AL31" s="835"/>
      <c r="AM31" s="835"/>
      <c r="AN31" s="835"/>
      <c r="AO31" s="835"/>
      <c r="AP31" s="835"/>
      <c r="AQ31" s="835"/>
      <c r="AR31" s="835"/>
      <c r="AS31" s="835"/>
      <c r="AT31" s="835"/>
      <c r="AU31" s="835"/>
      <c r="AV31" s="835"/>
      <c r="AW31" s="835"/>
      <c r="AX31" s="835"/>
      <c r="AY31" s="835"/>
      <c r="AZ31" s="835"/>
      <c r="BA31" s="835"/>
      <c r="BB31" s="835"/>
      <c r="BC31" s="835"/>
      <c r="BD31" s="835"/>
      <c r="BE31" s="835"/>
      <c r="BF31" s="835"/>
      <c r="BG31" s="835"/>
      <c r="BH31" s="835"/>
      <c r="BI31" s="835"/>
      <c r="BJ31" s="835"/>
      <c r="BK31" s="835"/>
      <c r="BL31" s="835"/>
      <c r="BM31" s="835"/>
      <c r="BN31" s="835"/>
      <c r="BO31" s="835"/>
      <c r="BP31" s="835"/>
      <c r="BQ31" s="835"/>
      <c r="BR31" s="835"/>
      <c r="BS31" s="835"/>
      <c r="BT31" s="835"/>
      <c r="BU31" s="835"/>
      <c r="BV31" s="835"/>
      <c r="BW31" s="835"/>
      <c r="BX31" s="835"/>
      <c r="BY31" s="835"/>
      <c r="BZ31" s="836"/>
      <c r="CA31" s="286" t="s">
        <v>683</v>
      </c>
      <c r="CB31" s="298"/>
      <c r="CC31" s="298"/>
      <c r="CD31" s="298"/>
      <c r="CE31" s="317"/>
      <c r="CF31" s="298"/>
      <c r="CG31" s="298"/>
      <c r="CH31" s="298"/>
      <c r="CI31" s="298"/>
      <c r="CJ31" s="298"/>
      <c r="CK31" s="298"/>
      <c r="CL31" s="298"/>
    </row>
    <row r="32" spans="1:90" s="35" customFormat="1" ht="409.5">
      <c r="A32" s="779"/>
      <c r="B32" s="779"/>
      <c r="C32" s="779"/>
      <c r="D32" s="779">
        <v>1</v>
      </c>
      <c r="E32" s="486"/>
      <c r="F32" s="486"/>
      <c r="G32" s="486"/>
      <c r="H32" s="486"/>
      <c r="I32" s="778"/>
      <c r="J32" s="181"/>
      <c r="K32" s="101"/>
      <c r="L32" s="339" t="str">
        <f>mergeValue(A32) &amp;"."&amp; mergeValue(B32)&amp;"."&amp; mergeValue(C32)&amp;"."&amp; mergeValue(D32)</f>
        <v>1.1.1.1</v>
      </c>
      <c r="M32" s="161" t="s">
        <v>426</v>
      </c>
      <c r="N32" s="285"/>
      <c r="O32" s="866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7"/>
      <c r="AO32" s="867"/>
      <c r="AP32" s="867"/>
      <c r="AQ32" s="867"/>
      <c r="AR32" s="867"/>
      <c r="AS32" s="867"/>
      <c r="AT32" s="867"/>
      <c r="AU32" s="867"/>
      <c r="AV32" s="867"/>
      <c r="AW32" s="867"/>
      <c r="AX32" s="867"/>
      <c r="AY32" s="867"/>
      <c r="AZ32" s="867"/>
      <c r="BA32" s="867"/>
      <c r="BB32" s="867"/>
      <c r="BC32" s="867"/>
      <c r="BD32" s="867"/>
      <c r="BE32" s="867"/>
      <c r="BF32" s="867"/>
      <c r="BG32" s="867"/>
      <c r="BH32" s="867"/>
      <c r="BI32" s="867"/>
      <c r="BJ32" s="867"/>
      <c r="BK32" s="867"/>
      <c r="BL32" s="867"/>
      <c r="BM32" s="867"/>
      <c r="BN32" s="867"/>
      <c r="BO32" s="867"/>
      <c r="BP32" s="867"/>
      <c r="BQ32" s="867"/>
      <c r="BR32" s="867"/>
      <c r="BS32" s="867"/>
      <c r="BT32" s="867"/>
      <c r="BU32" s="867"/>
      <c r="BV32" s="867"/>
      <c r="BW32" s="867"/>
      <c r="BX32" s="867"/>
      <c r="BY32" s="867"/>
      <c r="BZ32" s="868"/>
      <c r="CA32" s="286" t="s">
        <v>684</v>
      </c>
      <c r="CB32" s="298"/>
      <c r="CC32" s="298"/>
      <c r="CD32" s="298"/>
      <c r="CE32" s="317"/>
      <c r="CF32" s="298"/>
      <c r="CG32" s="298"/>
      <c r="CH32" s="298"/>
      <c r="CI32" s="298"/>
      <c r="CJ32" s="298"/>
      <c r="CK32" s="298"/>
      <c r="CL32" s="298"/>
    </row>
    <row r="33" spans="1:91" s="35" customFormat="1" ht="33.75" customHeight="1">
      <c r="A33" s="779"/>
      <c r="B33" s="779"/>
      <c r="C33" s="779"/>
      <c r="D33" s="779"/>
      <c r="E33" s="779">
        <v>1</v>
      </c>
      <c r="F33" s="486"/>
      <c r="G33" s="486"/>
      <c r="H33" s="486"/>
      <c r="I33" s="778"/>
      <c r="J33" s="778"/>
      <c r="K33" s="101"/>
      <c r="L33" s="339" t="str">
        <f>mergeValue(A33) &amp;"."&amp; mergeValue(B33)&amp;"."&amp; mergeValue(C33)&amp;"."&amp; mergeValue(D33)&amp;"."&amp; mergeValue(E33)</f>
        <v>1.1.1.1.1</v>
      </c>
      <c r="M33" s="172" t="s">
        <v>10</v>
      </c>
      <c r="N33" s="286"/>
      <c r="O33" s="869"/>
      <c r="P33" s="870"/>
      <c r="Q33" s="870"/>
      <c r="R33" s="870"/>
      <c r="S33" s="870"/>
      <c r="T33" s="870"/>
      <c r="U33" s="870"/>
      <c r="V33" s="870"/>
      <c r="W33" s="870"/>
      <c r="X33" s="870"/>
      <c r="Y33" s="870"/>
      <c r="Z33" s="870"/>
      <c r="AA33" s="870"/>
      <c r="AB33" s="870"/>
      <c r="AC33" s="870"/>
      <c r="AD33" s="870"/>
      <c r="AE33" s="870"/>
      <c r="AF33" s="870"/>
      <c r="AG33" s="870"/>
      <c r="AH33" s="870"/>
      <c r="AI33" s="870"/>
      <c r="AJ33" s="870"/>
      <c r="AK33" s="870"/>
      <c r="AL33" s="870"/>
      <c r="AM33" s="870"/>
      <c r="AN33" s="870"/>
      <c r="AO33" s="870"/>
      <c r="AP33" s="870"/>
      <c r="AQ33" s="870"/>
      <c r="AR33" s="870"/>
      <c r="AS33" s="870"/>
      <c r="AT33" s="870"/>
      <c r="AU33" s="870"/>
      <c r="AV33" s="870"/>
      <c r="AW33" s="870"/>
      <c r="AX33" s="870"/>
      <c r="AY33" s="870"/>
      <c r="AZ33" s="870"/>
      <c r="BA33" s="870"/>
      <c r="BB33" s="870"/>
      <c r="BC33" s="870"/>
      <c r="BD33" s="870"/>
      <c r="BE33" s="870"/>
      <c r="BF33" s="870"/>
      <c r="BG33" s="870"/>
      <c r="BH33" s="870"/>
      <c r="BI33" s="870"/>
      <c r="BJ33" s="870"/>
      <c r="BK33" s="870"/>
      <c r="BL33" s="870"/>
      <c r="BM33" s="870"/>
      <c r="BN33" s="870"/>
      <c r="BO33" s="870"/>
      <c r="BP33" s="870"/>
      <c r="BQ33" s="870"/>
      <c r="BR33" s="870"/>
      <c r="BS33" s="870"/>
      <c r="BT33" s="870"/>
      <c r="BU33" s="870"/>
      <c r="BV33" s="870"/>
      <c r="BW33" s="870"/>
      <c r="BX33" s="870"/>
      <c r="BY33" s="870"/>
      <c r="BZ33" s="871"/>
      <c r="CA33" s="286" t="s">
        <v>545</v>
      </c>
      <c r="CB33" s="298"/>
      <c r="CC33" s="317" t="str">
        <f>strCheckUnique(CD33:CD36)</f>
        <v/>
      </c>
      <c r="CD33" s="298"/>
      <c r="CE33" s="317"/>
      <c r="CF33" s="298"/>
      <c r="CG33" s="298"/>
      <c r="CH33" s="298"/>
      <c r="CI33" s="298"/>
      <c r="CJ33" s="298"/>
      <c r="CK33" s="298"/>
      <c r="CL33" s="298"/>
    </row>
    <row r="34" spans="1:91" s="35" customFormat="1" ht="66" customHeight="1">
      <c r="A34" s="779"/>
      <c r="B34" s="779"/>
      <c r="C34" s="779"/>
      <c r="D34" s="779"/>
      <c r="E34" s="779"/>
      <c r="F34" s="340">
        <v>1</v>
      </c>
      <c r="G34" s="340"/>
      <c r="H34" s="340"/>
      <c r="I34" s="778"/>
      <c r="J34" s="778"/>
      <c r="K34" s="344"/>
      <c r="L34" s="339" t="str">
        <f>mergeValue(A34) &amp;"."&amp; mergeValue(B34)&amp;"."&amp; mergeValue(C34)&amp;"."&amp; mergeValue(D34)&amp;"."&amp; mergeValue(E34)&amp;"."&amp; mergeValue(F34)</f>
        <v>1.1.1.1.1.1</v>
      </c>
      <c r="M34" s="333"/>
      <c r="N34" s="783"/>
      <c r="O34" s="690"/>
      <c r="P34" s="192"/>
      <c r="Q34" s="192"/>
      <c r="R34" s="771"/>
      <c r="S34" s="775" t="s">
        <v>87</v>
      </c>
      <c r="T34" s="771"/>
      <c r="U34" s="775" t="s">
        <v>87</v>
      </c>
      <c r="V34" s="690"/>
      <c r="W34" s="192"/>
      <c r="X34" s="192"/>
      <c r="Y34" s="771"/>
      <c r="Z34" s="775" t="s">
        <v>87</v>
      </c>
      <c r="AA34" s="771"/>
      <c r="AB34" s="775" t="s">
        <v>87</v>
      </c>
      <c r="AC34" s="690"/>
      <c r="AD34" s="192"/>
      <c r="AE34" s="192"/>
      <c r="AF34" s="771"/>
      <c r="AG34" s="775" t="s">
        <v>87</v>
      </c>
      <c r="AH34" s="771"/>
      <c r="AI34" s="775" t="s">
        <v>87</v>
      </c>
      <c r="AJ34" s="690"/>
      <c r="AK34" s="192"/>
      <c r="AL34" s="192"/>
      <c r="AM34" s="771"/>
      <c r="AN34" s="775" t="s">
        <v>87</v>
      </c>
      <c r="AO34" s="771"/>
      <c r="AP34" s="775" t="s">
        <v>87</v>
      </c>
      <c r="AQ34" s="690"/>
      <c r="AR34" s="192"/>
      <c r="AS34" s="192"/>
      <c r="AT34" s="771"/>
      <c r="AU34" s="775" t="s">
        <v>87</v>
      </c>
      <c r="AV34" s="771"/>
      <c r="AW34" s="775" t="s">
        <v>87</v>
      </c>
      <c r="AX34" s="690"/>
      <c r="AY34" s="192"/>
      <c r="AZ34" s="192"/>
      <c r="BA34" s="771"/>
      <c r="BB34" s="775" t="s">
        <v>87</v>
      </c>
      <c r="BC34" s="771"/>
      <c r="BD34" s="775" t="s">
        <v>87</v>
      </c>
      <c r="BE34" s="690"/>
      <c r="BF34" s="192"/>
      <c r="BG34" s="192"/>
      <c r="BH34" s="771"/>
      <c r="BI34" s="775" t="s">
        <v>87</v>
      </c>
      <c r="BJ34" s="771"/>
      <c r="BK34" s="775" t="s">
        <v>87</v>
      </c>
      <c r="BL34" s="690"/>
      <c r="BM34" s="192"/>
      <c r="BN34" s="192"/>
      <c r="BO34" s="771"/>
      <c r="BP34" s="775" t="s">
        <v>87</v>
      </c>
      <c r="BQ34" s="771"/>
      <c r="BR34" s="775" t="s">
        <v>87</v>
      </c>
      <c r="BS34" s="690"/>
      <c r="BT34" s="192"/>
      <c r="BU34" s="192"/>
      <c r="BV34" s="771"/>
      <c r="BW34" s="775" t="s">
        <v>87</v>
      </c>
      <c r="BX34" s="771"/>
      <c r="BY34" s="775" t="s">
        <v>88</v>
      </c>
      <c r="BZ34" s="282"/>
      <c r="CA34" s="767" t="s">
        <v>546</v>
      </c>
      <c r="CB34" s="298" t="str">
        <f>strCheckDate(O35:BZ35)</f>
        <v/>
      </c>
      <c r="CC34" s="298"/>
      <c r="CD34" s="317" t="str">
        <f>IF(M34="","",M34 )</f>
        <v/>
      </c>
      <c r="CE34" s="317"/>
      <c r="CF34" s="317"/>
      <c r="CG34" s="317"/>
      <c r="CH34" s="298"/>
      <c r="CI34" s="298"/>
      <c r="CJ34" s="298"/>
      <c r="CK34" s="298"/>
      <c r="CL34" s="298"/>
    </row>
    <row r="35" spans="1:91" s="35" customFormat="1" ht="14.25" hidden="1" customHeight="1">
      <c r="A35" s="779"/>
      <c r="B35" s="779"/>
      <c r="C35" s="779"/>
      <c r="D35" s="779"/>
      <c r="E35" s="779"/>
      <c r="F35" s="340"/>
      <c r="G35" s="340"/>
      <c r="H35" s="340"/>
      <c r="I35" s="778"/>
      <c r="J35" s="778"/>
      <c r="K35" s="344"/>
      <c r="L35" s="171"/>
      <c r="M35" s="205"/>
      <c r="N35" s="783"/>
      <c r="O35" s="299"/>
      <c r="P35" s="296"/>
      <c r="Q35" s="297" t="str">
        <f>R34 &amp; "-" &amp; T34</f>
        <v>-</v>
      </c>
      <c r="R35" s="771"/>
      <c r="S35" s="775"/>
      <c r="T35" s="776"/>
      <c r="U35" s="775"/>
      <c r="V35" s="299"/>
      <c r="W35" s="296"/>
      <c r="X35" s="297" t="str">
        <f>Y34 &amp; "-" &amp; AA34</f>
        <v>-</v>
      </c>
      <c r="Y35" s="771"/>
      <c r="Z35" s="775"/>
      <c r="AA35" s="776"/>
      <c r="AB35" s="775"/>
      <c r="AC35" s="299"/>
      <c r="AD35" s="296"/>
      <c r="AE35" s="297" t="str">
        <f>AF34 &amp; "-" &amp; AH34</f>
        <v>-</v>
      </c>
      <c r="AF35" s="771"/>
      <c r="AG35" s="775"/>
      <c r="AH35" s="776"/>
      <c r="AI35" s="775"/>
      <c r="AJ35" s="299"/>
      <c r="AK35" s="296"/>
      <c r="AL35" s="297" t="str">
        <f>AM34 &amp; "-" &amp; AO34</f>
        <v>-</v>
      </c>
      <c r="AM35" s="771"/>
      <c r="AN35" s="775"/>
      <c r="AO35" s="776"/>
      <c r="AP35" s="775"/>
      <c r="AQ35" s="299"/>
      <c r="AR35" s="296"/>
      <c r="AS35" s="297" t="str">
        <f>AT34 &amp; "-" &amp; AV34</f>
        <v>-</v>
      </c>
      <c r="AT35" s="771"/>
      <c r="AU35" s="775"/>
      <c r="AV35" s="776"/>
      <c r="AW35" s="775"/>
      <c r="AX35" s="299"/>
      <c r="AY35" s="296"/>
      <c r="AZ35" s="297" t="str">
        <f>BA34 &amp; "-" &amp; BC34</f>
        <v>-</v>
      </c>
      <c r="BA35" s="771"/>
      <c r="BB35" s="775"/>
      <c r="BC35" s="776"/>
      <c r="BD35" s="775"/>
      <c r="BE35" s="299"/>
      <c r="BF35" s="296"/>
      <c r="BG35" s="297" t="str">
        <f>BH34 &amp; "-" &amp; BJ34</f>
        <v>-</v>
      </c>
      <c r="BH35" s="771"/>
      <c r="BI35" s="775"/>
      <c r="BJ35" s="776"/>
      <c r="BK35" s="775"/>
      <c r="BL35" s="299"/>
      <c r="BM35" s="296"/>
      <c r="BN35" s="297" t="str">
        <f>BO34 &amp; "-" &amp; BQ34</f>
        <v>-</v>
      </c>
      <c r="BO35" s="771"/>
      <c r="BP35" s="775"/>
      <c r="BQ35" s="776"/>
      <c r="BR35" s="775"/>
      <c r="BS35" s="299"/>
      <c r="BT35" s="296"/>
      <c r="BU35" s="297" t="str">
        <f>BV34 &amp; "-" &amp; BX34</f>
        <v>-</v>
      </c>
      <c r="BV35" s="771"/>
      <c r="BW35" s="775"/>
      <c r="BX35" s="776"/>
      <c r="BY35" s="775"/>
      <c r="BZ35" s="282"/>
      <c r="CA35" s="768"/>
      <c r="CB35" s="298"/>
      <c r="CC35" s="298"/>
      <c r="CD35" s="298"/>
      <c r="CE35" s="317"/>
      <c r="CF35" s="298"/>
      <c r="CG35" s="298"/>
      <c r="CH35" s="298"/>
      <c r="CI35" s="298"/>
      <c r="CJ35" s="298"/>
      <c r="CK35" s="298"/>
      <c r="CL35" s="298"/>
    </row>
    <row r="36" spans="1:91" ht="15" customHeight="1">
      <c r="A36" s="779"/>
      <c r="B36" s="779"/>
      <c r="C36" s="779"/>
      <c r="D36" s="779"/>
      <c r="E36" s="779"/>
      <c r="F36" s="340"/>
      <c r="G36" s="340"/>
      <c r="H36" s="340"/>
      <c r="I36" s="778"/>
      <c r="J36" s="778"/>
      <c r="K36" s="201"/>
      <c r="L36" s="112"/>
      <c r="M36" s="175" t="s">
        <v>427</v>
      </c>
      <c r="N36" s="197"/>
      <c r="O36" s="157"/>
      <c r="P36" s="157"/>
      <c r="Q36" s="157"/>
      <c r="R36" s="262"/>
      <c r="S36" s="198"/>
      <c r="T36" s="198"/>
      <c r="U36" s="198"/>
      <c r="V36" s="157"/>
      <c r="W36" s="157"/>
      <c r="X36" s="157"/>
      <c r="Y36" s="262"/>
      <c r="Z36" s="198"/>
      <c r="AA36" s="198"/>
      <c r="AB36" s="198"/>
      <c r="AC36" s="157"/>
      <c r="AD36" s="157"/>
      <c r="AE36" s="157"/>
      <c r="AF36" s="262"/>
      <c r="AG36" s="198"/>
      <c r="AH36" s="198"/>
      <c r="AI36" s="198"/>
      <c r="AJ36" s="157"/>
      <c r="AK36" s="157"/>
      <c r="AL36" s="157"/>
      <c r="AM36" s="262"/>
      <c r="AN36" s="198"/>
      <c r="AO36" s="198"/>
      <c r="AP36" s="198"/>
      <c r="AQ36" s="157"/>
      <c r="AR36" s="157"/>
      <c r="AS36" s="157"/>
      <c r="AT36" s="262"/>
      <c r="AU36" s="198"/>
      <c r="AV36" s="198"/>
      <c r="AW36" s="198"/>
      <c r="AX36" s="157"/>
      <c r="AY36" s="157"/>
      <c r="AZ36" s="157"/>
      <c r="BA36" s="262"/>
      <c r="BB36" s="198"/>
      <c r="BC36" s="198"/>
      <c r="BD36" s="198"/>
      <c r="BE36" s="157"/>
      <c r="BF36" s="157"/>
      <c r="BG36" s="157"/>
      <c r="BH36" s="262"/>
      <c r="BI36" s="198"/>
      <c r="BJ36" s="198"/>
      <c r="BK36" s="198"/>
      <c r="BL36" s="157"/>
      <c r="BM36" s="157"/>
      <c r="BN36" s="157"/>
      <c r="BO36" s="262"/>
      <c r="BP36" s="198"/>
      <c r="BQ36" s="198"/>
      <c r="BR36" s="198"/>
      <c r="BS36" s="157"/>
      <c r="BT36" s="157"/>
      <c r="BU36" s="157"/>
      <c r="BV36" s="262"/>
      <c r="BW36" s="198"/>
      <c r="BX36" s="198"/>
      <c r="BY36" s="198"/>
      <c r="BZ36" s="186"/>
      <c r="CA36" s="769"/>
      <c r="CB36" s="307"/>
      <c r="CC36" s="307"/>
      <c r="CD36" s="307"/>
      <c r="CE36" s="317"/>
      <c r="CF36" s="307"/>
      <c r="CG36" s="298"/>
      <c r="CH36" s="298"/>
      <c r="CI36" s="298"/>
      <c r="CJ36" s="298"/>
      <c r="CK36" s="298"/>
      <c r="CL36" s="298"/>
      <c r="CM36" s="35"/>
    </row>
    <row r="37" spans="1:91" ht="15" customHeight="1">
      <c r="A37" s="779"/>
      <c r="B37" s="779"/>
      <c r="C37" s="779"/>
      <c r="D37" s="779"/>
      <c r="E37" s="340"/>
      <c r="F37" s="486"/>
      <c r="G37" s="486"/>
      <c r="H37" s="486"/>
      <c r="I37" s="778"/>
      <c r="J37" s="85"/>
      <c r="K37" s="201"/>
      <c r="L37" s="112"/>
      <c r="M37" s="164" t="s">
        <v>13</v>
      </c>
      <c r="N37" s="197"/>
      <c r="O37" s="157"/>
      <c r="P37" s="157"/>
      <c r="Q37" s="157"/>
      <c r="R37" s="262"/>
      <c r="S37" s="198"/>
      <c r="T37" s="198"/>
      <c r="U37" s="197"/>
      <c r="V37" s="157"/>
      <c r="W37" s="157"/>
      <c r="X37" s="157"/>
      <c r="Y37" s="262"/>
      <c r="Z37" s="198"/>
      <c r="AA37" s="198"/>
      <c r="AB37" s="197"/>
      <c r="AC37" s="157"/>
      <c r="AD37" s="157"/>
      <c r="AE37" s="157"/>
      <c r="AF37" s="262"/>
      <c r="AG37" s="198"/>
      <c r="AH37" s="198"/>
      <c r="AI37" s="197"/>
      <c r="AJ37" s="157"/>
      <c r="AK37" s="157"/>
      <c r="AL37" s="157"/>
      <c r="AM37" s="262"/>
      <c r="AN37" s="198"/>
      <c r="AO37" s="198"/>
      <c r="AP37" s="197"/>
      <c r="AQ37" s="157"/>
      <c r="AR37" s="157"/>
      <c r="AS37" s="157"/>
      <c r="AT37" s="262"/>
      <c r="AU37" s="198"/>
      <c r="AV37" s="198"/>
      <c r="AW37" s="197"/>
      <c r="AX37" s="157"/>
      <c r="AY37" s="157"/>
      <c r="AZ37" s="157"/>
      <c r="BA37" s="262"/>
      <c r="BB37" s="198"/>
      <c r="BC37" s="198"/>
      <c r="BD37" s="197"/>
      <c r="BE37" s="157"/>
      <c r="BF37" s="157"/>
      <c r="BG37" s="157"/>
      <c r="BH37" s="262"/>
      <c r="BI37" s="198"/>
      <c r="BJ37" s="198"/>
      <c r="BK37" s="197"/>
      <c r="BL37" s="157"/>
      <c r="BM37" s="157"/>
      <c r="BN37" s="157"/>
      <c r="BO37" s="262"/>
      <c r="BP37" s="198"/>
      <c r="BQ37" s="198"/>
      <c r="BR37" s="197"/>
      <c r="BS37" s="157"/>
      <c r="BT37" s="157"/>
      <c r="BU37" s="157"/>
      <c r="BV37" s="262"/>
      <c r="BW37" s="198"/>
      <c r="BX37" s="198"/>
      <c r="BY37" s="197"/>
      <c r="BZ37" s="198"/>
      <c r="CA37" s="186"/>
      <c r="CB37" s="307"/>
      <c r="CC37" s="307"/>
      <c r="CD37" s="307"/>
      <c r="CE37" s="307"/>
      <c r="CF37" s="307"/>
      <c r="CG37" s="307"/>
      <c r="CH37" s="307"/>
      <c r="CI37" s="307"/>
      <c r="CJ37" s="307"/>
      <c r="CK37" s="307"/>
      <c r="CL37" s="307"/>
    </row>
    <row r="38" spans="1:91" ht="15" customHeight="1">
      <c r="A38" s="779"/>
      <c r="B38" s="779"/>
      <c r="C38" s="779"/>
      <c r="D38" s="340"/>
      <c r="E38" s="345"/>
      <c r="F38" s="486"/>
      <c r="G38" s="486"/>
      <c r="H38" s="486"/>
      <c r="I38" s="201"/>
      <c r="J38" s="85"/>
      <c r="K38" s="180"/>
      <c r="L38" s="112"/>
      <c r="M38" s="163" t="s">
        <v>428</v>
      </c>
      <c r="N38" s="197"/>
      <c r="O38" s="157"/>
      <c r="P38" s="157"/>
      <c r="Q38" s="157"/>
      <c r="R38" s="262"/>
      <c r="S38" s="198"/>
      <c r="T38" s="198"/>
      <c r="U38" s="197"/>
      <c r="V38" s="157"/>
      <c r="W38" s="157"/>
      <c r="X38" s="157"/>
      <c r="Y38" s="262"/>
      <c r="Z38" s="198"/>
      <c r="AA38" s="198"/>
      <c r="AB38" s="197"/>
      <c r="AC38" s="157"/>
      <c r="AD38" s="157"/>
      <c r="AE38" s="157"/>
      <c r="AF38" s="262"/>
      <c r="AG38" s="198"/>
      <c r="AH38" s="198"/>
      <c r="AI38" s="197"/>
      <c r="AJ38" s="157"/>
      <c r="AK38" s="157"/>
      <c r="AL38" s="157"/>
      <c r="AM38" s="262"/>
      <c r="AN38" s="198"/>
      <c r="AO38" s="198"/>
      <c r="AP38" s="197"/>
      <c r="AQ38" s="157"/>
      <c r="AR38" s="157"/>
      <c r="AS38" s="157"/>
      <c r="AT38" s="262"/>
      <c r="AU38" s="198"/>
      <c r="AV38" s="198"/>
      <c r="AW38" s="197"/>
      <c r="AX38" s="157"/>
      <c r="AY38" s="157"/>
      <c r="AZ38" s="157"/>
      <c r="BA38" s="262"/>
      <c r="BB38" s="198"/>
      <c r="BC38" s="198"/>
      <c r="BD38" s="197"/>
      <c r="BE38" s="157"/>
      <c r="BF38" s="157"/>
      <c r="BG38" s="157"/>
      <c r="BH38" s="262"/>
      <c r="BI38" s="198"/>
      <c r="BJ38" s="198"/>
      <c r="BK38" s="197"/>
      <c r="BL38" s="157"/>
      <c r="BM38" s="157"/>
      <c r="BN38" s="157"/>
      <c r="BO38" s="262"/>
      <c r="BP38" s="198"/>
      <c r="BQ38" s="198"/>
      <c r="BR38" s="197"/>
      <c r="BS38" s="157"/>
      <c r="BT38" s="157"/>
      <c r="BU38" s="157"/>
      <c r="BV38" s="262"/>
      <c r="BW38" s="198"/>
      <c r="BX38" s="198"/>
      <c r="BY38" s="197"/>
      <c r="BZ38" s="198"/>
      <c r="CA38" s="186"/>
      <c r="CB38" s="307"/>
      <c r="CC38" s="307"/>
      <c r="CD38" s="307"/>
      <c r="CE38" s="307"/>
      <c r="CF38" s="307"/>
      <c r="CG38" s="307"/>
      <c r="CH38" s="307"/>
      <c r="CI38" s="307"/>
      <c r="CJ38" s="307"/>
      <c r="CK38" s="307"/>
      <c r="CL38" s="307"/>
    </row>
    <row r="39" spans="1:91" ht="15" customHeight="1">
      <c r="A39" s="779"/>
      <c r="B39" s="779"/>
      <c r="C39" s="340"/>
      <c r="D39" s="340"/>
      <c r="E39" s="345"/>
      <c r="F39" s="486"/>
      <c r="G39" s="486"/>
      <c r="H39" s="486"/>
      <c r="I39" s="201"/>
      <c r="J39" s="85"/>
      <c r="K39" s="180"/>
      <c r="L39" s="112"/>
      <c r="M39" s="162" t="s">
        <v>403</v>
      </c>
      <c r="N39" s="198"/>
      <c r="O39" s="162"/>
      <c r="P39" s="162"/>
      <c r="Q39" s="162"/>
      <c r="R39" s="262"/>
      <c r="S39" s="198"/>
      <c r="T39" s="198"/>
      <c r="U39" s="197"/>
      <c r="V39" s="162"/>
      <c r="W39" s="162"/>
      <c r="X39" s="162"/>
      <c r="Y39" s="262"/>
      <c r="Z39" s="198"/>
      <c r="AA39" s="198"/>
      <c r="AB39" s="197"/>
      <c r="AC39" s="162"/>
      <c r="AD39" s="162"/>
      <c r="AE39" s="162"/>
      <c r="AF39" s="262"/>
      <c r="AG39" s="198"/>
      <c r="AH39" s="198"/>
      <c r="AI39" s="197"/>
      <c r="AJ39" s="162"/>
      <c r="AK39" s="162"/>
      <c r="AL39" s="162"/>
      <c r="AM39" s="262"/>
      <c r="AN39" s="198"/>
      <c r="AO39" s="198"/>
      <c r="AP39" s="197"/>
      <c r="AQ39" s="162"/>
      <c r="AR39" s="162"/>
      <c r="AS39" s="162"/>
      <c r="AT39" s="262"/>
      <c r="AU39" s="198"/>
      <c r="AV39" s="198"/>
      <c r="AW39" s="197"/>
      <c r="AX39" s="162"/>
      <c r="AY39" s="162"/>
      <c r="AZ39" s="162"/>
      <c r="BA39" s="262"/>
      <c r="BB39" s="198"/>
      <c r="BC39" s="198"/>
      <c r="BD39" s="197"/>
      <c r="BE39" s="162"/>
      <c r="BF39" s="162"/>
      <c r="BG39" s="162"/>
      <c r="BH39" s="262"/>
      <c r="BI39" s="198"/>
      <c r="BJ39" s="198"/>
      <c r="BK39" s="197"/>
      <c r="BL39" s="162"/>
      <c r="BM39" s="162"/>
      <c r="BN39" s="162"/>
      <c r="BO39" s="262"/>
      <c r="BP39" s="198"/>
      <c r="BQ39" s="198"/>
      <c r="BR39" s="197"/>
      <c r="BS39" s="162"/>
      <c r="BT39" s="162"/>
      <c r="BU39" s="162"/>
      <c r="BV39" s="262"/>
      <c r="BW39" s="198"/>
      <c r="BX39" s="198"/>
      <c r="BY39" s="197"/>
      <c r="BZ39" s="198"/>
      <c r="CA39" s="186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</row>
    <row r="40" spans="1:91" ht="15" customHeight="1">
      <c r="A40" s="779"/>
      <c r="B40" s="340"/>
      <c r="C40" s="345"/>
      <c r="D40" s="345"/>
      <c r="E40" s="345"/>
      <c r="F40" s="486"/>
      <c r="G40" s="486"/>
      <c r="H40" s="486"/>
      <c r="I40" s="201"/>
      <c r="J40" s="85"/>
      <c r="K40" s="180"/>
      <c r="L40" s="112"/>
      <c r="M40" s="177" t="s">
        <v>21</v>
      </c>
      <c r="N40" s="198"/>
      <c r="O40" s="162"/>
      <c r="P40" s="162"/>
      <c r="Q40" s="162"/>
      <c r="R40" s="262"/>
      <c r="S40" s="198"/>
      <c r="T40" s="198"/>
      <c r="U40" s="197"/>
      <c r="V40" s="162"/>
      <c r="W40" s="162"/>
      <c r="X40" s="162"/>
      <c r="Y40" s="262"/>
      <c r="Z40" s="198"/>
      <c r="AA40" s="198"/>
      <c r="AB40" s="197"/>
      <c r="AC40" s="162"/>
      <c r="AD40" s="162"/>
      <c r="AE40" s="162"/>
      <c r="AF40" s="262"/>
      <c r="AG40" s="198"/>
      <c r="AH40" s="198"/>
      <c r="AI40" s="197"/>
      <c r="AJ40" s="162"/>
      <c r="AK40" s="162"/>
      <c r="AL40" s="162"/>
      <c r="AM40" s="262"/>
      <c r="AN40" s="198"/>
      <c r="AO40" s="198"/>
      <c r="AP40" s="197"/>
      <c r="AQ40" s="162"/>
      <c r="AR40" s="162"/>
      <c r="AS40" s="162"/>
      <c r="AT40" s="262"/>
      <c r="AU40" s="198"/>
      <c r="AV40" s="198"/>
      <c r="AW40" s="197"/>
      <c r="AX40" s="162"/>
      <c r="AY40" s="162"/>
      <c r="AZ40" s="162"/>
      <c r="BA40" s="262"/>
      <c r="BB40" s="198"/>
      <c r="BC40" s="198"/>
      <c r="BD40" s="197"/>
      <c r="BE40" s="162"/>
      <c r="BF40" s="162"/>
      <c r="BG40" s="162"/>
      <c r="BH40" s="262"/>
      <c r="BI40" s="198"/>
      <c r="BJ40" s="198"/>
      <c r="BK40" s="197"/>
      <c r="BL40" s="162"/>
      <c r="BM40" s="162"/>
      <c r="BN40" s="162"/>
      <c r="BO40" s="262"/>
      <c r="BP40" s="198"/>
      <c r="BQ40" s="198"/>
      <c r="BR40" s="197"/>
      <c r="BS40" s="162"/>
      <c r="BT40" s="162"/>
      <c r="BU40" s="162"/>
      <c r="BV40" s="262"/>
      <c r="BW40" s="198"/>
      <c r="BX40" s="198"/>
      <c r="BY40" s="197"/>
      <c r="BZ40" s="198"/>
      <c r="CA40" s="186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</row>
    <row r="41" spans="1:91" ht="15" customHeight="1">
      <c r="A41" s="340"/>
      <c r="B41" s="346"/>
      <c r="C41" s="346"/>
      <c r="D41" s="346"/>
      <c r="E41" s="347"/>
      <c r="F41" s="346"/>
      <c r="G41" s="486"/>
      <c r="H41" s="486"/>
      <c r="I41" s="200"/>
      <c r="J41" s="85"/>
      <c r="K41" s="344"/>
      <c r="L41" s="112"/>
      <c r="M41" s="210" t="s">
        <v>312</v>
      </c>
      <c r="N41" s="198"/>
      <c r="O41" s="162"/>
      <c r="P41" s="162"/>
      <c r="Q41" s="162"/>
      <c r="R41" s="262"/>
      <c r="S41" s="198"/>
      <c r="T41" s="198"/>
      <c r="U41" s="197"/>
      <c r="V41" s="162"/>
      <c r="W41" s="162"/>
      <c r="X41" s="162"/>
      <c r="Y41" s="262"/>
      <c r="Z41" s="198"/>
      <c r="AA41" s="198"/>
      <c r="AB41" s="197"/>
      <c r="AC41" s="162"/>
      <c r="AD41" s="162"/>
      <c r="AE41" s="162"/>
      <c r="AF41" s="262"/>
      <c r="AG41" s="198"/>
      <c r="AH41" s="198"/>
      <c r="AI41" s="197"/>
      <c r="AJ41" s="162"/>
      <c r="AK41" s="162"/>
      <c r="AL41" s="162"/>
      <c r="AM41" s="262"/>
      <c r="AN41" s="198"/>
      <c r="AO41" s="198"/>
      <c r="AP41" s="197"/>
      <c r="AQ41" s="162"/>
      <c r="AR41" s="162"/>
      <c r="AS41" s="162"/>
      <c r="AT41" s="262"/>
      <c r="AU41" s="198"/>
      <c r="AV41" s="198"/>
      <c r="AW41" s="197"/>
      <c r="AX41" s="162"/>
      <c r="AY41" s="162"/>
      <c r="AZ41" s="162"/>
      <c r="BA41" s="262"/>
      <c r="BB41" s="198"/>
      <c r="BC41" s="198"/>
      <c r="BD41" s="197"/>
      <c r="BE41" s="162"/>
      <c r="BF41" s="162"/>
      <c r="BG41" s="162"/>
      <c r="BH41" s="262"/>
      <c r="BI41" s="198"/>
      <c r="BJ41" s="198"/>
      <c r="BK41" s="197"/>
      <c r="BL41" s="162"/>
      <c r="BM41" s="162"/>
      <c r="BN41" s="162"/>
      <c r="BO41" s="262"/>
      <c r="BP41" s="198"/>
      <c r="BQ41" s="198"/>
      <c r="BR41" s="197"/>
      <c r="BS41" s="162"/>
      <c r="BT41" s="162"/>
      <c r="BU41" s="162"/>
      <c r="BV41" s="262"/>
      <c r="BW41" s="198"/>
      <c r="BX41" s="198"/>
      <c r="BY41" s="197"/>
      <c r="BZ41" s="198"/>
      <c r="CA41" s="186"/>
      <c r="CB41" s="307"/>
      <c r="CC41" s="307"/>
      <c r="CD41" s="307"/>
      <c r="CE41" s="307"/>
      <c r="CF41" s="307"/>
      <c r="CG41" s="307"/>
      <c r="CH41" s="307"/>
      <c r="CI41" s="307"/>
      <c r="CJ41" s="307"/>
      <c r="CK41" s="307"/>
      <c r="CL41" s="307"/>
    </row>
    <row r="42" spans="1:91" ht="18.75" customHeight="1"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</row>
    <row r="43" spans="1:91" s="34" customFormat="1" ht="17.100000000000001" customHeight="1">
      <c r="A43" s="34" t="s">
        <v>15</v>
      </c>
      <c r="C43" s="34" t="s">
        <v>52</v>
      </c>
      <c r="U43" s="18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</row>
    <row r="44" spans="1:91" ht="17.100000000000001" customHeight="1"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</row>
    <row r="45" spans="1:91" s="35" customFormat="1" ht="22.5">
      <c r="A45" s="779">
        <v>1</v>
      </c>
      <c r="B45" s="340"/>
      <c r="C45" s="340"/>
      <c r="D45" s="340"/>
      <c r="E45" s="341"/>
      <c r="F45" s="486"/>
      <c r="G45" s="486"/>
      <c r="H45" s="486"/>
      <c r="I45" s="343"/>
      <c r="J45" s="180"/>
      <c r="K45" s="180"/>
      <c r="L45" s="339">
        <f>mergeValue(A45)</f>
        <v>1</v>
      </c>
      <c r="M45" s="587" t="s">
        <v>23</v>
      </c>
      <c r="N45" s="570"/>
      <c r="O45" s="834"/>
      <c r="P45" s="835"/>
      <c r="Q45" s="835"/>
      <c r="R45" s="835"/>
      <c r="S45" s="835"/>
      <c r="T45" s="835"/>
      <c r="U45" s="835"/>
      <c r="V45" s="836"/>
      <c r="W45" s="600" t="s">
        <v>543</v>
      </c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</row>
    <row r="46" spans="1:91" s="35" customFormat="1" ht="22.5">
      <c r="A46" s="779"/>
      <c r="B46" s="779">
        <v>1</v>
      </c>
      <c r="C46" s="340"/>
      <c r="D46" s="340"/>
      <c r="E46" s="486"/>
      <c r="F46" s="486"/>
      <c r="G46" s="486"/>
      <c r="H46" s="486"/>
      <c r="I46" s="200"/>
      <c r="J46" s="181"/>
      <c r="L46" s="339" t="str">
        <f>mergeValue(A46) &amp;"."&amp; mergeValue(B46)</f>
        <v>1.1</v>
      </c>
      <c r="M46" s="159" t="s">
        <v>18</v>
      </c>
      <c r="N46" s="285"/>
      <c r="O46" s="834"/>
      <c r="P46" s="835"/>
      <c r="Q46" s="835"/>
      <c r="R46" s="835"/>
      <c r="S46" s="835"/>
      <c r="T46" s="835"/>
      <c r="U46" s="835"/>
      <c r="V46" s="836"/>
      <c r="W46" s="286" t="s">
        <v>544</v>
      </c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</row>
    <row r="47" spans="1:91" s="35" customFormat="1" ht="45">
      <c r="A47" s="779"/>
      <c r="B47" s="779"/>
      <c r="C47" s="779">
        <v>1</v>
      </c>
      <c r="D47" s="340"/>
      <c r="E47" s="486"/>
      <c r="F47" s="486"/>
      <c r="G47" s="486"/>
      <c r="H47" s="486"/>
      <c r="I47" s="344"/>
      <c r="J47" s="181"/>
      <c r="K47" s="101"/>
      <c r="L47" s="339" t="str">
        <f>mergeValue(A47) &amp;"."&amp; mergeValue(B47)&amp;"."&amp; mergeValue(C47)</f>
        <v>1.1.1</v>
      </c>
      <c r="M47" s="160" t="s">
        <v>402</v>
      </c>
      <c r="N47" s="285"/>
      <c r="O47" s="834"/>
      <c r="P47" s="835"/>
      <c r="Q47" s="835"/>
      <c r="R47" s="835"/>
      <c r="S47" s="835"/>
      <c r="T47" s="835"/>
      <c r="U47" s="835"/>
      <c r="V47" s="836"/>
      <c r="W47" s="286" t="s">
        <v>683</v>
      </c>
      <c r="X47" s="298"/>
      <c r="Y47" s="298"/>
      <c r="Z47" s="298"/>
      <c r="AA47" s="317"/>
      <c r="AB47" s="298"/>
      <c r="AC47" s="298"/>
      <c r="AD47" s="298"/>
      <c r="AE47" s="298"/>
      <c r="AF47" s="298"/>
      <c r="AG47" s="298"/>
      <c r="AH47" s="298"/>
    </row>
    <row r="48" spans="1:91" s="35" customFormat="1" ht="33.75">
      <c r="A48" s="779"/>
      <c r="B48" s="779"/>
      <c r="C48" s="779"/>
      <c r="D48" s="779">
        <v>1</v>
      </c>
      <c r="E48" s="486"/>
      <c r="F48" s="486"/>
      <c r="G48" s="486"/>
      <c r="H48" s="486"/>
      <c r="I48" s="778"/>
      <c r="J48" s="181"/>
      <c r="K48" s="101"/>
      <c r="L48" s="339" t="str">
        <f>mergeValue(A48) &amp;"."&amp; mergeValue(B48)&amp;"."&amp; mergeValue(C48)&amp;"."&amp; mergeValue(D48)</f>
        <v>1.1.1.1</v>
      </c>
      <c r="M48" s="161" t="s">
        <v>426</v>
      </c>
      <c r="N48" s="285"/>
      <c r="O48" s="866"/>
      <c r="P48" s="867"/>
      <c r="Q48" s="867"/>
      <c r="R48" s="867"/>
      <c r="S48" s="867"/>
      <c r="T48" s="867"/>
      <c r="U48" s="867"/>
      <c r="V48" s="868"/>
      <c r="W48" s="286" t="s">
        <v>684</v>
      </c>
      <c r="X48" s="298"/>
      <c r="Y48" s="298"/>
      <c r="Z48" s="298"/>
      <c r="AA48" s="317"/>
      <c r="AB48" s="298"/>
      <c r="AC48" s="298"/>
      <c r="AD48" s="298"/>
      <c r="AE48" s="298"/>
      <c r="AF48" s="298"/>
      <c r="AG48" s="298"/>
      <c r="AH48" s="298"/>
    </row>
    <row r="49" spans="1:36" s="35" customFormat="1" ht="45">
      <c r="A49" s="779"/>
      <c r="B49" s="779"/>
      <c r="C49" s="779"/>
      <c r="D49" s="779"/>
      <c r="E49" s="779">
        <v>1</v>
      </c>
      <c r="F49" s="486"/>
      <c r="G49" s="486"/>
      <c r="H49" s="486"/>
      <c r="I49" s="778"/>
      <c r="J49" s="778"/>
      <c r="K49" s="101"/>
      <c r="L49" s="339" t="str">
        <f>mergeValue(A49) &amp;"."&amp; mergeValue(B49)&amp;"."&amp; mergeValue(C49)&amp;"."&amp; mergeValue(D49)&amp;"."&amp; mergeValue(E49)</f>
        <v>1.1.1.1.1</v>
      </c>
      <c r="M49" s="172" t="s">
        <v>10</v>
      </c>
      <c r="N49" s="286"/>
      <c r="O49" s="869"/>
      <c r="P49" s="870"/>
      <c r="Q49" s="870"/>
      <c r="R49" s="870"/>
      <c r="S49" s="870"/>
      <c r="T49" s="870"/>
      <c r="U49" s="870"/>
      <c r="V49" s="871"/>
      <c r="W49" s="286" t="s">
        <v>545</v>
      </c>
      <c r="X49" s="298"/>
      <c r="Y49" s="317" t="str">
        <f>strCheckUnique(Z49:Z52)</f>
        <v/>
      </c>
      <c r="Z49" s="298"/>
      <c r="AA49" s="317"/>
      <c r="AB49" s="298"/>
      <c r="AC49" s="298"/>
      <c r="AD49" s="298"/>
      <c r="AE49" s="298"/>
      <c r="AF49" s="298"/>
      <c r="AG49" s="298"/>
      <c r="AH49" s="298"/>
    </row>
    <row r="50" spans="1:36" s="35" customFormat="1" ht="66" customHeight="1">
      <c r="A50" s="779"/>
      <c r="B50" s="779"/>
      <c r="C50" s="779"/>
      <c r="D50" s="779"/>
      <c r="E50" s="779"/>
      <c r="F50" s="340">
        <v>1</v>
      </c>
      <c r="G50" s="340"/>
      <c r="H50" s="340"/>
      <c r="I50" s="778"/>
      <c r="J50" s="778"/>
      <c r="K50" s="344"/>
      <c r="L50" s="339" t="str">
        <f>mergeValue(A50) &amp;"."&amp; mergeValue(B50)&amp;"."&amp; mergeValue(C50)&amp;"."&amp; mergeValue(D50)&amp;"."&amp; mergeValue(E50)&amp;"."&amp; mergeValue(F50)</f>
        <v>1.1.1.1.1.1</v>
      </c>
      <c r="M50" s="333"/>
      <c r="N50" s="783"/>
      <c r="O50" s="192"/>
      <c r="P50" s="192"/>
      <c r="Q50" s="192"/>
      <c r="R50" s="771"/>
      <c r="S50" s="775" t="s">
        <v>87</v>
      </c>
      <c r="T50" s="771"/>
      <c r="U50" s="775" t="s">
        <v>88</v>
      </c>
      <c r="V50" s="282"/>
      <c r="W50" s="767" t="s">
        <v>546</v>
      </c>
      <c r="X50" s="298" t="str">
        <f>strCheckDate(O51:V51)</f>
        <v/>
      </c>
      <c r="Y50" s="298"/>
      <c r="Z50" s="317" t="str">
        <f>IF(M50="","",M50 )</f>
        <v/>
      </c>
      <c r="AA50" s="317"/>
      <c r="AB50" s="317"/>
      <c r="AC50" s="317"/>
      <c r="AD50" s="298"/>
      <c r="AE50" s="298"/>
      <c r="AF50" s="298"/>
      <c r="AG50" s="298"/>
      <c r="AH50" s="298"/>
    </row>
    <row r="51" spans="1:36" s="35" customFormat="1" ht="14.25" hidden="1" customHeight="1">
      <c r="A51" s="779"/>
      <c r="B51" s="779"/>
      <c r="C51" s="779"/>
      <c r="D51" s="779"/>
      <c r="E51" s="779"/>
      <c r="F51" s="340"/>
      <c r="G51" s="340"/>
      <c r="H51" s="340"/>
      <c r="I51" s="778"/>
      <c r="J51" s="778"/>
      <c r="K51" s="344"/>
      <c r="L51" s="171"/>
      <c r="M51" s="205"/>
      <c r="N51" s="783"/>
      <c r="O51" s="299"/>
      <c r="P51" s="296"/>
      <c r="Q51" s="297" t="str">
        <f>R50 &amp; "-" &amp; T50</f>
        <v>-</v>
      </c>
      <c r="R51" s="771"/>
      <c r="S51" s="775"/>
      <c r="T51" s="776"/>
      <c r="U51" s="775"/>
      <c r="V51" s="282"/>
      <c r="W51" s="768"/>
      <c r="X51" s="298"/>
      <c r="Y51" s="298"/>
      <c r="Z51" s="298"/>
      <c r="AA51" s="317"/>
      <c r="AB51" s="298"/>
      <c r="AC51" s="298"/>
      <c r="AD51" s="298"/>
      <c r="AE51" s="298"/>
      <c r="AF51" s="298"/>
      <c r="AG51" s="298"/>
      <c r="AH51" s="298"/>
    </row>
    <row r="52" spans="1:36" ht="15" customHeight="1">
      <c r="A52" s="779"/>
      <c r="B52" s="779"/>
      <c r="C52" s="779"/>
      <c r="D52" s="779"/>
      <c r="E52" s="779"/>
      <c r="F52" s="340"/>
      <c r="G52" s="340"/>
      <c r="H52" s="340"/>
      <c r="I52" s="778"/>
      <c r="J52" s="778"/>
      <c r="K52" s="201"/>
      <c r="L52" s="112"/>
      <c r="M52" s="175" t="s">
        <v>427</v>
      </c>
      <c r="N52" s="197"/>
      <c r="O52" s="157"/>
      <c r="P52" s="157"/>
      <c r="Q52" s="157"/>
      <c r="R52" s="262"/>
      <c r="S52" s="198"/>
      <c r="T52" s="198"/>
      <c r="U52" s="198"/>
      <c r="V52" s="186"/>
      <c r="W52" s="769"/>
      <c r="X52" s="307"/>
      <c r="Y52" s="307"/>
      <c r="Z52" s="307"/>
      <c r="AA52" s="317"/>
      <c r="AB52" s="307"/>
      <c r="AC52" s="298"/>
      <c r="AD52" s="298"/>
      <c r="AE52" s="298"/>
      <c r="AF52" s="298"/>
      <c r="AG52" s="298"/>
      <c r="AH52" s="298"/>
      <c r="AI52" s="35"/>
    </row>
    <row r="53" spans="1:36" ht="15" customHeight="1">
      <c r="A53" s="779"/>
      <c r="B53" s="779"/>
      <c r="C53" s="779"/>
      <c r="D53" s="779"/>
      <c r="E53" s="340"/>
      <c r="F53" s="486"/>
      <c r="G53" s="486"/>
      <c r="H53" s="486"/>
      <c r="I53" s="778"/>
      <c r="J53" s="85"/>
      <c r="K53" s="201"/>
      <c r="L53" s="112"/>
      <c r="M53" s="164" t="s">
        <v>13</v>
      </c>
      <c r="N53" s="197"/>
      <c r="O53" s="157"/>
      <c r="P53" s="157"/>
      <c r="Q53" s="157"/>
      <c r="R53" s="262"/>
      <c r="S53" s="198"/>
      <c r="T53" s="198"/>
      <c r="U53" s="197"/>
      <c r="V53" s="198"/>
      <c r="W53" s="186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</row>
    <row r="54" spans="1:36" ht="15" customHeight="1">
      <c r="A54" s="779"/>
      <c r="B54" s="779"/>
      <c r="C54" s="779"/>
      <c r="D54" s="340"/>
      <c r="E54" s="345"/>
      <c r="F54" s="486"/>
      <c r="G54" s="486"/>
      <c r="H54" s="486"/>
      <c r="I54" s="201"/>
      <c r="J54" s="85"/>
      <c r="K54" s="180"/>
      <c r="L54" s="112"/>
      <c r="M54" s="163" t="s">
        <v>428</v>
      </c>
      <c r="N54" s="197"/>
      <c r="O54" s="157"/>
      <c r="P54" s="157"/>
      <c r="Q54" s="157"/>
      <c r="R54" s="262"/>
      <c r="S54" s="198"/>
      <c r="T54" s="198"/>
      <c r="U54" s="197"/>
      <c r="V54" s="198"/>
      <c r="W54" s="186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</row>
    <row r="55" spans="1:36" ht="15" customHeight="1">
      <c r="A55" s="779"/>
      <c r="B55" s="779"/>
      <c r="C55" s="340"/>
      <c r="D55" s="340"/>
      <c r="E55" s="345"/>
      <c r="F55" s="486"/>
      <c r="G55" s="486"/>
      <c r="H55" s="486"/>
      <c r="I55" s="201"/>
      <c r="J55" s="85"/>
      <c r="K55" s="180"/>
      <c r="L55" s="112"/>
      <c r="M55" s="162" t="s">
        <v>403</v>
      </c>
      <c r="N55" s="198"/>
      <c r="O55" s="162"/>
      <c r="P55" s="162"/>
      <c r="Q55" s="162"/>
      <c r="R55" s="262"/>
      <c r="S55" s="198"/>
      <c r="T55" s="198"/>
      <c r="U55" s="197"/>
      <c r="V55" s="198"/>
      <c r="W55" s="186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</row>
    <row r="56" spans="1:36" ht="15" customHeight="1">
      <c r="A56" s="779"/>
      <c r="B56" s="340"/>
      <c r="C56" s="345"/>
      <c r="D56" s="345"/>
      <c r="E56" s="345"/>
      <c r="F56" s="486"/>
      <c r="G56" s="486"/>
      <c r="H56" s="486"/>
      <c r="I56" s="201"/>
      <c r="J56" s="85"/>
      <c r="K56" s="180"/>
      <c r="L56" s="112"/>
      <c r="M56" s="177" t="s">
        <v>21</v>
      </c>
      <c r="N56" s="198"/>
      <c r="O56" s="162"/>
      <c r="P56" s="162"/>
      <c r="Q56" s="162"/>
      <c r="R56" s="262"/>
      <c r="S56" s="198"/>
      <c r="T56" s="198"/>
      <c r="U56" s="197"/>
      <c r="V56" s="198"/>
      <c r="W56" s="186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</row>
    <row r="57" spans="1:36" ht="15" customHeight="1">
      <c r="A57" s="340"/>
      <c r="B57" s="346"/>
      <c r="C57" s="346"/>
      <c r="D57" s="346"/>
      <c r="E57" s="347"/>
      <c r="F57" s="346"/>
      <c r="G57" s="486"/>
      <c r="H57" s="486"/>
      <c r="I57" s="200"/>
      <c r="J57" s="85"/>
      <c r="K57" s="344"/>
      <c r="L57" s="112"/>
      <c r="M57" s="210" t="s">
        <v>312</v>
      </c>
      <c r="N57" s="198"/>
      <c r="O57" s="162"/>
      <c r="P57" s="162"/>
      <c r="Q57" s="162"/>
      <c r="R57" s="262"/>
      <c r="S57" s="198"/>
      <c r="T57" s="198"/>
      <c r="U57" s="197"/>
      <c r="V57" s="198"/>
      <c r="W57" s="186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</row>
    <row r="58" spans="1:36" ht="18.75" customHeight="1"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</row>
    <row r="59" spans="1:36" s="34" customFormat="1" ht="17.100000000000001" customHeight="1">
      <c r="A59" s="34" t="s">
        <v>15</v>
      </c>
      <c r="C59" s="34" t="s">
        <v>53</v>
      </c>
      <c r="V59" s="18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</row>
    <row r="60" spans="1:36" ht="17.100000000000001" customHeight="1"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</row>
    <row r="61" spans="1:36" s="35" customFormat="1" ht="22.5">
      <c r="A61" s="779">
        <v>1</v>
      </c>
      <c r="B61" s="340"/>
      <c r="C61" s="340"/>
      <c r="D61" s="340"/>
      <c r="E61" s="341"/>
      <c r="F61" s="486"/>
      <c r="G61" s="486"/>
      <c r="H61" s="486"/>
      <c r="I61" s="343"/>
      <c r="J61" s="180"/>
      <c r="K61" s="180"/>
      <c r="L61" s="339">
        <f>mergeValue(A61)</f>
        <v>1</v>
      </c>
      <c r="M61" s="587" t="s">
        <v>23</v>
      </c>
      <c r="N61" s="570"/>
      <c r="O61" s="777"/>
      <c r="P61" s="777"/>
      <c r="Q61" s="777"/>
      <c r="R61" s="777"/>
      <c r="S61" s="777"/>
      <c r="T61" s="777"/>
      <c r="U61" s="777"/>
      <c r="V61" s="777"/>
      <c r="W61" s="600" t="s">
        <v>543</v>
      </c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</row>
    <row r="62" spans="1:36" s="35" customFormat="1" ht="22.5">
      <c r="A62" s="779"/>
      <c r="B62" s="779">
        <v>1</v>
      </c>
      <c r="C62" s="340"/>
      <c r="D62" s="340"/>
      <c r="E62" s="486"/>
      <c r="F62" s="486"/>
      <c r="G62" s="486"/>
      <c r="H62" s="486"/>
      <c r="I62" s="200"/>
      <c r="J62" s="181"/>
      <c r="L62" s="339" t="str">
        <f>mergeValue(A62) &amp;"."&amp; mergeValue(B62)</f>
        <v>1.1</v>
      </c>
      <c r="M62" s="159" t="s">
        <v>18</v>
      </c>
      <c r="N62" s="285"/>
      <c r="O62" s="777"/>
      <c r="P62" s="777"/>
      <c r="Q62" s="777"/>
      <c r="R62" s="777"/>
      <c r="S62" s="777"/>
      <c r="T62" s="777"/>
      <c r="U62" s="777"/>
      <c r="V62" s="777"/>
      <c r="W62" s="286" t="s">
        <v>544</v>
      </c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</row>
    <row r="63" spans="1:36" s="35" customFormat="1" ht="45">
      <c r="A63" s="779"/>
      <c r="B63" s="779"/>
      <c r="C63" s="779">
        <v>1</v>
      </c>
      <c r="D63" s="340"/>
      <c r="E63" s="486"/>
      <c r="F63" s="486"/>
      <c r="G63" s="486"/>
      <c r="H63" s="486"/>
      <c r="I63" s="344"/>
      <c r="J63" s="181"/>
      <c r="K63" s="101"/>
      <c r="L63" s="339" t="str">
        <f>mergeValue(A63) &amp;"."&amp; mergeValue(B63)&amp;"."&amp; mergeValue(C63)</f>
        <v>1.1.1</v>
      </c>
      <c r="M63" s="160" t="s">
        <v>402</v>
      </c>
      <c r="N63" s="285"/>
      <c r="O63" s="777"/>
      <c r="P63" s="777"/>
      <c r="Q63" s="777"/>
      <c r="R63" s="777"/>
      <c r="S63" s="777"/>
      <c r="T63" s="777"/>
      <c r="U63" s="777"/>
      <c r="V63" s="777"/>
      <c r="W63" s="286" t="s">
        <v>683</v>
      </c>
      <c r="X63" s="298"/>
      <c r="Y63" s="298"/>
      <c r="Z63" s="298"/>
      <c r="AA63" s="317"/>
      <c r="AB63" s="298"/>
      <c r="AC63" s="298"/>
      <c r="AD63" s="298"/>
      <c r="AE63" s="298"/>
      <c r="AF63" s="298"/>
      <c r="AG63" s="298"/>
      <c r="AH63" s="298"/>
    </row>
    <row r="64" spans="1:36" s="35" customFormat="1" ht="33.75">
      <c r="A64" s="779"/>
      <c r="B64" s="779"/>
      <c r="C64" s="779"/>
      <c r="D64" s="779">
        <v>1</v>
      </c>
      <c r="E64" s="486"/>
      <c r="F64" s="486"/>
      <c r="G64" s="486"/>
      <c r="H64" s="486"/>
      <c r="I64" s="778"/>
      <c r="J64" s="181"/>
      <c r="K64" s="101"/>
      <c r="L64" s="339" t="str">
        <f>mergeValue(A64) &amp;"."&amp; mergeValue(B64)&amp;"."&amp; mergeValue(C64)&amp;"."&amp; mergeValue(D64)</f>
        <v>1.1.1.1</v>
      </c>
      <c r="M64" s="161" t="s">
        <v>426</v>
      </c>
      <c r="N64" s="285"/>
      <c r="O64" s="774"/>
      <c r="P64" s="774"/>
      <c r="Q64" s="774"/>
      <c r="R64" s="774"/>
      <c r="S64" s="774"/>
      <c r="T64" s="774"/>
      <c r="U64" s="774"/>
      <c r="V64" s="774"/>
      <c r="W64" s="286" t="s">
        <v>684</v>
      </c>
      <c r="X64" s="298"/>
      <c r="Y64" s="298"/>
      <c r="Z64" s="298"/>
      <c r="AA64" s="317"/>
      <c r="AB64" s="298"/>
      <c r="AC64" s="298"/>
      <c r="AD64" s="298"/>
      <c r="AE64" s="298"/>
      <c r="AF64" s="298"/>
      <c r="AG64" s="298"/>
      <c r="AH64" s="298"/>
    </row>
    <row r="65" spans="1:36" s="35" customFormat="1" ht="45">
      <c r="A65" s="779"/>
      <c r="B65" s="779"/>
      <c r="C65" s="779"/>
      <c r="D65" s="779"/>
      <c r="E65" s="779">
        <v>1</v>
      </c>
      <c r="F65" s="486"/>
      <c r="G65" s="486"/>
      <c r="H65" s="486"/>
      <c r="I65" s="778"/>
      <c r="J65" s="778"/>
      <c r="K65" s="101"/>
      <c r="L65" s="339" t="str">
        <f>mergeValue(A65) &amp;"."&amp; mergeValue(B65)&amp;"."&amp; mergeValue(C65)&amp;"."&amp; mergeValue(D65)&amp;"."&amp; mergeValue(E65)</f>
        <v>1.1.1.1.1</v>
      </c>
      <c r="M65" s="172" t="s">
        <v>10</v>
      </c>
      <c r="N65" s="286"/>
      <c r="O65" s="773"/>
      <c r="P65" s="773"/>
      <c r="Q65" s="773"/>
      <c r="R65" s="773"/>
      <c r="S65" s="773"/>
      <c r="T65" s="773"/>
      <c r="U65" s="773"/>
      <c r="V65" s="773"/>
      <c r="W65" s="286" t="s">
        <v>545</v>
      </c>
      <c r="X65" s="298"/>
      <c r="Y65" s="317" t="str">
        <f>strCheckUnique(Z65:Z68)</f>
        <v/>
      </c>
      <c r="Z65" s="298"/>
      <c r="AA65" s="317"/>
      <c r="AB65" s="298"/>
      <c r="AC65" s="298"/>
      <c r="AD65" s="298"/>
      <c r="AE65" s="298"/>
      <c r="AF65" s="298"/>
      <c r="AG65" s="298"/>
      <c r="AH65" s="298"/>
    </row>
    <row r="66" spans="1:36" s="35" customFormat="1" ht="66" customHeight="1">
      <c r="A66" s="779"/>
      <c r="B66" s="779"/>
      <c r="C66" s="779"/>
      <c r="D66" s="779"/>
      <c r="E66" s="779"/>
      <c r="F66" s="340">
        <v>1</v>
      </c>
      <c r="G66" s="340"/>
      <c r="H66" s="340"/>
      <c r="I66" s="778"/>
      <c r="J66" s="778"/>
      <c r="K66" s="344"/>
      <c r="L66" s="339" t="str">
        <f>mergeValue(A66) &amp;"."&amp; mergeValue(B66)&amp;"."&amp; mergeValue(C66)&amp;"."&amp; mergeValue(D66)&amp;"."&amp; mergeValue(E66)&amp;"."&amp; mergeValue(F66)</f>
        <v>1.1.1.1.1.1</v>
      </c>
      <c r="M66" s="333"/>
      <c r="N66" s="783"/>
      <c r="O66" s="192"/>
      <c r="P66" s="192"/>
      <c r="Q66" s="192"/>
      <c r="R66" s="771"/>
      <c r="S66" s="775" t="s">
        <v>87</v>
      </c>
      <c r="T66" s="771"/>
      <c r="U66" s="775" t="s">
        <v>88</v>
      </c>
      <c r="V66" s="282"/>
      <c r="W66" s="767" t="s">
        <v>546</v>
      </c>
      <c r="X66" s="298" t="str">
        <f>strCheckDate(O67:V67)</f>
        <v/>
      </c>
      <c r="Y66" s="298"/>
      <c r="Z66" s="317" t="str">
        <f>IF(M66="","",M66 )</f>
        <v/>
      </c>
      <c r="AA66" s="317"/>
      <c r="AB66" s="317"/>
      <c r="AC66" s="317"/>
      <c r="AD66" s="298"/>
      <c r="AE66" s="298"/>
      <c r="AF66" s="298"/>
      <c r="AG66" s="298"/>
      <c r="AH66" s="298"/>
    </row>
    <row r="67" spans="1:36" s="35" customFormat="1" ht="14.25" hidden="1" customHeight="1">
      <c r="A67" s="779"/>
      <c r="B67" s="779"/>
      <c r="C67" s="779"/>
      <c r="D67" s="779"/>
      <c r="E67" s="779"/>
      <c r="F67" s="340"/>
      <c r="G67" s="340"/>
      <c r="H67" s="340"/>
      <c r="I67" s="778"/>
      <c r="J67" s="778"/>
      <c r="K67" s="344"/>
      <c r="L67" s="171"/>
      <c r="M67" s="205"/>
      <c r="N67" s="783"/>
      <c r="O67" s="299"/>
      <c r="P67" s="296"/>
      <c r="Q67" s="297" t="str">
        <f>R66 &amp; "-" &amp; T66</f>
        <v>-</v>
      </c>
      <c r="R67" s="771"/>
      <c r="S67" s="775"/>
      <c r="T67" s="776"/>
      <c r="U67" s="775"/>
      <c r="V67" s="282"/>
      <c r="W67" s="768"/>
      <c r="X67" s="298"/>
      <c r="Y67" s="298"/>
      <c r="Z67" s="298"/>
      <c r="AA67" s="317"/>
      <c r="AB67" s="298"/>
      <c r="AC67" s="298"/>
      <c r="AD67" s="298"/>
      <c r="AE67" s="298"/>
      <c r="AF67" s="298"/>
      <c r="AG67" s="298"/>
      <c r="AH67" s="298"/>
    </row>
    <row r="68" spans="1:36" ht="15" customHeight="1">
      <c r="A68" s="779"/>
      <c r="B68" s="779"/>
      <c r="C68" s="779"/>
      <c r="D68" s="779"/>
      <c r="E68" s="779"/>
      <c r="F68" s="340"/>
      <c r="G68" s="340"/>
      <c r="H68" s="340"/>
      <c r="I68" s="778"/>
      <c r="J68" s="778"/>
      <c r="K68" s="201"/>
      <c r="L68" s="112"/>
      <c r="M68" s="175" t="s">
        <v>427</v>
      </c>
      <c r="N68" s="197"/>
      <c r="O68" s="157"/>
      <c r="P68" s="157"/>
      <c r="Q68" s="157"/>
      <c r="R68" s="262"/>
      <c r="S68" s="198"/>
      <c r="T68" s="198"/>
      <c r="U68" s="198"/>
      <c r="V68" s="186"/>
      <c r="W68" s="769"/>
      <c r="X68" s="307"/>
      <c r="Y68" s="307"/>
      <c r="Z68" s="307"/>
      <c r="AA68" s="317"/>
      <c r="AB68" s="307"/>
      <c r="AC68" s="298"/>
      <c r="AD68" s="298"/>
      <c r="AE68" s="298"/>
      <c r="AF68" s="298"/>
      <c r="AG68" s="298"/>
      <c r="AH68" s="298"/>
      <c r="AI68" s="35"/>
    </row>
    <row r="69" spans="1:36" ht="14.25">
      <c r="A69" s="779"/>
      <c r="B69" s="779"/>
      <c r="C69" s="779"/>
      <c r="D69" s="779"/>
      <c r="E69" s="340"/>
      <c r="F69" s="486"/>
      <c r="G69" s="486"/>
      <c r="H69" s="486"/>
      <c r="I69" s="778"/>
      <c r="J69" s="85"/>
      <c r="K69" s="201"/>
      <c r="L69" s="112"/>
      <c r="M69" s="164" t="s">
        <v>13</v>
      </c>
      <c r="N69" s="197"/>
      <c r="O69" s="157"/>
      <c r="P69" s="157"/>
      <c r="Q69" s="157"/>
      <c r="R69" s="262"/>
      <c r="S69" s="198"/>
      <c r="T69" s="198"/>
      <c r="U69" s="197"/>
      <c r="V69" s="198"/>
      <c r="W69" s="186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</row>
    <row r="70" spans="1:36" ht="14.25">
      <c r="A70" s="779"/>
      <c r="B70" s="779"/>
      <c r="C70" s="779"/>
      <c r="D70" s="340"/>
      <c r="E70" s="345"/>
      <c r="F70" s="486"/>
      <c r="G70" s="486"/>
      <c r="H70" s="486"/>
      <c r="I70" s="201"/>
      <c r="J70" s="85"/>
      <c r="K70" s="180"/>
      <c r="L70" s="112"/>
      <c r="M70" s="163" t="s">
        <v>428</v>
      </c>
      <c r="N70" s="197"/>
      <c r="O70" s="157"/>
      <c r="P70" s="157"/>
      <c r="Q70" s="157"/>
      <c r="R70" s="262"/>
      <c r="S70" s="198"/>
      <c r="T70" s="198"/>
      <c r="U70" s="197"/>
      <c r="V70" s="198"/>
      <c r="W70" s="186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</row>
    <row r="71" spans="1:36" ht="14.25">
      <c r="A71" s="779"/>
      <c r="B71" s="779"/>
      <c r="C71" s="340"/>
      <c r="D71" s="340"/>
      <c r="E71" s="345"/>
      <c r="F71" s="486"/>
      <c r="G71" s="486"/>
      <c r="H71" s="486"/>
      <c r="I71" s="201"/>
      <c r="J71" s="85"/>
      <c r="K71" s="180"/>
      <c r="L71" s="112"/>
      <c r="M71" s="162" t="s">
        <v>403</v>
      </c>
      <c r="N71" s="198"/>
      <c r="O71" s="162"/>
      <c r="P71" s="162"/>
      <c r="Q71" s="162"/>
      <c r="R71" s="262"/>
      <c r="S71" s="198"/>
      <c r="T71" s="198"/>
      <c r="U71" s="197"/>
      <c r="V71" s="198"/>
      <c r="W71" s="186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</row>
    <row r="72" spans="1:36" ht="14.25">
      <c r="A72" s="779"/>
      <c r="B72" s="340"/>
      <c r="C72" s="345"/>
      <c r="D72" s="345"/>
      <c r="E72" s="345"/>
      <c r="F72" s="486"/>
      <c r="G72" s="486"/>
      <c r="H72" s="486"/>
      <c r="I72" s="201"/>
      <c r="J72" s="85"/>
      <c r="K72" s="180"/>
      <c r="L72" s="112"/>
      <c r="M72" s="177" t="s">
        <v>21</v>
      </c>
      <c r="N72" s="198"/>
      <c r="O72" s="162"/>
      <c r="P72" s="162"/>
      <c r="Q72" s="162"/>
      <c r="R72" s="262"/>
      <c r="S72" s="198"/>
      <c r="T72" s="198"/>
      <c r="U72" s="197"/>
      <c r="V72" s="198"/>
      <c r="W72" s="186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</row>
    <row r="73" spans="1:36" ht="14.25">
      <c r="A73" s="340"/>
      <c r="B73" s="346"/>
      <c r="C73" s="346"/>
      <c r="D73" s="346"/>
      <c r="E73" s="347"/>
      <c r="F73" s="346"/>
      <c r="G73" s="486"/>
      <c r="H73" s="486"/>
      <c r="I73" s="200"/>
      <c r="J73" s="85"/>
      <c r="K73" s="344"/>
      <c r="L73" s="112"/>
      <c r="M73" s="210" t="s">
        <v>312</v>
      </c>
      <c r="N73" s="198"/>
      <c r="O73" s="162"/>
      <c r="P73" s="162"/>
      <c r="Q73" s="162"/>
      <c r="R73" s="262"/>
      <c r="S73" s="198"/>
      <c r="T73" s="198"/>
      <c r="U73" s="197"/>
      <c r="V73" s="198"/>
      <c r="W73" s="186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</row>
    <row r="74" spans="1:36" ht="18.75" customHeight="1"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  <c r="AJ74" s="307"/>
    </row>
    <row r="75" spans="1:36" s="34" customFormat="1" ht="17.100000000000001" customHeight="1">
      <c r="A75" s="34" t="s">
        <v>15</v>
      </c>
      <c r="C75" s="34" t="s">
        <v>54</v>
      </c>
      <c r="V75" s="183"/>
      <c r="X75" s="323"/>
      <c r="Y75" s="323"/>
      <c r="Z75" s="323"/>
      <c r="AA75" s="323"/>
      <c r="AB75" s="323"/>
      <c r="AC75" s="323"/>
      <c r="AD75" s="323"/>
      <c r="AE75" s="323"/>
      <c r="AF75" s="323"/>
      <c r="AG75" s="323"/>
      <c r="AH75" s="323"/>
      <c r="AI75" s="323"/>
      <c r="AJ75" s="323"/>
    </row>
    <row r="76" spans="1:36" ht="17.100000000000001" customHeight="1"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  <c r="AJ76" s="307"/>
    </row>
    <row r="77" spans="1:36" s="35" customFormat="1" ht="22.5">
      <c r="A77" s="779">
        <v>1</v>
      </c>
      <c r="B77" s="340"/>
      <c r="C77" s="340"/>
      <c r="D77" s="340"/>
      <c r="E77" s="341"/>
      <c r="F77" s="486"/>
      <c r="G77" s="486"/>
      <c r="H77" s="486"/>
      <c r="I77" s="343"/>
      <c r="J77" s="180"/>
      <c r="K77" s="180"/>
      <c r="L77" s="339">
        <f>mergeValue(A77)</f>
        <v>1</v>
      </c>
      <c r="M77" s="587" t="s">
        <v>23</v>
      </c>
      <c r="N77" s="570"/>
      <c r="O77" s="834"/>
      <c r="P77" s="835"/>
      <c r="Q77" s="835"/>
      <c r="R77" s="835"/>
      <c r="S77" s="835"/>
      <c r="T77" s="835"/>
      <c r="U77" s="835"/>
      <c r="V77" s="836"/>
      <c r="W77" s="600" t="s">
        <v>543</v>
      </c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</row>
    <row r="78" spans="1:36" s="35" customFormat="1" ht="22.5">
      <c r="A78" s="779"/>
      <c r="B78" s="779">
        <v>1</v>
      </c>
      <c r="C78" s="340"/>
      <c r="D78" s="340"/>
      <c r="E78" s="486"/>
      <c r="F78" s="486"/>
      <c r="G78" s="486"/>
      <c r="H78" s="486"/>
      <c r="I78" s="200"/>
      <c r="J78" s="181"/>
      <c r="L78" s="339" t="str">
        <f>mergeValue(A78) &amp;"."&amp; mergeValue(B78)</f>
        <v>1.1</v>
      </c>
      <c r="M78" s="159" t="s">
        <v>18</v>
      </c>
      <c r="N78" s="285"/>
      <c r="O78" s="834"/>
      <c r="P78" s="835"/>
      <c r="Q78" s="835"/>
      <c r="R78" s="835"/>
      <c r="S78" s="835"/>
      <c r="T78" s="835"/>
      <c r="U78" s="835"/>
      <c r="V78" s="836"/>
      <c r="W78" s="286" t="s">
        <v>544</v>
      </c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</row>
    <row r="79" spans="1:36" s="35" customFormat="1" ht="45">
      <c r="A79" s="779"/>
      <c r="B79" s="779"/>
      <c r="C79" s="779">
        <v>1</v>
      </c>
      <c r="D79" s="340"/>
      <c r="E79" s="486"/>
      <c r="F79" s="486"/>
      <c r="G79" s="486"/>
      <c r="H79" s="486"/>
      <c r="I79" s="344"/>
      <c r="J79" s="181"/>
      <c r="K79" s="101"/>
      <c r="L79" s="339" t="str">
        <f>mergeValue(A79) &amp;"."&amp; mergeValue(B79)&amp;"."&amp; mergeValue(C79)</f>
        <v>1.1.1</v>
      </c>
      <c r="M79" s="160" t="s">
        <v>402</v>
      </c>
      <c r="N79" s="285"/>
      <c r="O79" s="834"/>
      <c r="P79" s="835"/>
      <c r="Q79" s="835"/>
      <c r="R79" s="835"/>
      <c r="S79" s="835"/>
      <c r="T79" s="835"/>
      <c r="U79" s="835"/>
      <c r="V79" s="836"/>
      <c r="W79" s="286" t="s">
        <v>683</v>
      </c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</row>
    <row r="80" spans="1:36" s="35" customFormat="1" ht="33.75">
      <c r="A80" s="779"/>
      <c r="B80" s="779"/>
      <c r="C80" s="779"/>
      <c r="D80" s="779">
        <v>1</v>
      </c>
      <c r="E80" s="486"/>
      <c r="F80" s="486"/>
      <c r="G80" s="486"/>
      <c r="H80" s="486"/>
      <c r="I80" s="778"/>
      <c r="J80" s="181"/>
      <c r="K80" s="101"/>
      <c r="L80" s="339" t="str">
        <f>mergeValue(A80) &amp;"."&amp; mergeValue(B80)&amp;"."&amp; mergeValue(C80)&amp;"."&amp; mergeValue(D80)</f>
        <v>1.1.1.1</v>
      </c>
      <c r="M80" s="161" t="s">
        <v>426</v>
      </c>
      <c r="N80" s="285"/>
      <c r="O80" s="866"/>
      <c r="P80" s="867"/>
      <c r="Q80" s="867"/>
      <c r="R80" s="867"/>
      <c r="S80" s="867"/>
      <c r="T80" s="867"/>
      <c r="U80" s="867"/>
      <c r="V80" s="868"/>
      <c r="W80" s="286" t="s">
        <v>684</v>
      </c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</row>
    <row r="81" spans="1:40" s="35" customFormat="1" ht="45">
      <c r="A81" s="779"/>
      <c r="B81" s="779"/>
      <c r="C81" s="779"/>
      <c r="D81" s="779"/>
      <c r="E81" s="779">
        <v>1</v>
      </c>
      <c r="F81" s="486"/>
      <c r="G81" s="486"/>
      <c r="H81" s="486"/>
      <c r="I81" s="778"/>
      <c r="J81" s="778"/>
      <c r="K81" s="101"/>
      <c r="L81" s="339" t="str">
        <f>mergeValue(A81) &amp;"."&amp; mergeValue(B81)&amp;"."&amp; mergeValue(C81)&amp;"."&amp; mergeValue(D81)&amp;"."&amp; mergeValue(E81)</f>
        <v>1.1.1.1.1</v>
      </c>
      <c r="M81" s="172" t="s">
        <v>10</v>
      </c>
      <c r="N81" s="286"/>
      <c r="O81" s="869"/>
      <c r="P81" s="870"/>
      <c r="Q81" s="870"/>
      <c r="R81" s="870"/>
      <c r="S81" s="870"/>
      <c r="T81" s="870"/>
      <c r="U81" s="870"/>
      <c r="V81" s="871"/>
      <c r="W81" s="286" t="s">
        <v>545</v>
      </c>
      <c r="X81" s="298"/>
      <c r="Y81" s="317" t="str">
        <f>strCheckUnique(Z81:Z84)</f>
        <v/>
      </c>
      <c r="Z81" s="298"/>
      <c r="AA81" s="317"/>
      <c r="AB81" s="298"/>
      <c r="AC81" s="298"/>
      <c r="AD81" s="298"/>
      <c r="AE81" s="298"/>
      <c r="AF81" s="298"/>
      <c r="AG81" s="298"/>
      <c r="AH81" s="298"/>
      <c r="AI81" s="298"/>
    </row>
    <row r="82" spans="1:40" s="35" customFormat="1" ht="66" customHeight="1">
      <c r="A82" s="779"/>
      <c r="B82" s="779"/>
      <c r="C82" s="779"/>
      <c r="D82" s="779"/>
      <c r="E82" s="779"/>
      <c r="F82" s="340">
        <v>1</v>
      </c>
      <c r="G82" s="340"/>
      <c r="H82" s="340"/>
      <c r="I82" s="778"/>
      <c r="J82" s="778"/>
      <c r="K82" s="344"/>
      <c r="L82" s="339" t="str">
        <f>mergeValue(A82) &amp;"."&amp; mergeValue(B82)&amp;"."&amp; mergeValue(C82)&amp;"."&amp; mergeValue(D82)&amp;"."&amp; mergeValue(E82)&amp;"."&amp; mergeValue(F82)</f>
        <v>1.1.1.1.1.1</v>
      </c>
      <c r="M82" s="333"/>
      <c r="N82" s="299"/>
      <c r="O82" s="192"/>
      <c r="P82" s="192"/>
      <c r="Q82" s="192"/>
      <c r="R82" s="771"/>
      <c r="S82" s="775" t="s">
        <v>87</v>
      </c>
      <c r="T82" s="771"/>
      <c r="U82" s="775" t="s">
        <v>88</v>
      </c>
      <c r="V82" s="282"/>
      <c r="W82" s="767" t="s">
        <v>546</v>
      </c>
      <c r="X82" s="298" t="str">
        <f>strCheckDate(O83:V83)</f>
        <v/>
      </c>
      <c r="Y82" s="317"/>
      <c r="Z82" s="317" t="str">
        <f>IF(M82="","",M82 )</f>
        <v/>
      </c>
      <c r="AA82" s="317"/>
      <c r="AB82" s="317"/>
      <c r="AC82" s="317"/>
      <c r="AD82" s="298"/>
      <c r="AE82" s="298"/>
      <c r="AF82" s="298"/>
      <c r="AG82" s="298"/>
      <c r="AH82" s="298"/>
      <c r="AI82" s="298"/>
    </row>
    <row r="83" spans="1:40" s="35" customFormat="1" ht="14.25" hidden="1" customHeight="1">
      <c r="A83" s="779"/>
      <c r="B83" s="779"/>
      <c r="C83" s="779"/>
      <c r="D83" s="779"/>
      <c r="E83" s="779"/>
      <c r="F83" s="340"/>
      <c r="G83" s="340"/>
      <c r="H83" s="340"/>
      <c r="I83" s="778"/>
      <c r="J83" s="778"/>
      <c r="K83" s="344"/>
      <c r="L83" s="171"/>
      <c r="M83" s="205"/>
      <c r="N83" s="299"/>
      <c r="O83" s="299"/>
      <c r="P83" s="296"/>
      <c r="Q83" s="297" t="str">
        <f>R82 &amp; "-" &amp; T82</f>
        <v>-</v>
      </c>
      <c r="R83" s="771"/>
      <c r="S83" s="775"/>
      <c r="T83" s="776"/>
      <c r="U83" s="775"/>
      <c r="V83" s="282"/>
      <c r="W83" s="768"/>
      <c r="X83" s="298"/>
      <c r="Y83" s="317"/>
      <c r="Z83" s="317"/>
      <c r="AA83" s="317"/>
      <c r="AB83" s="317"/>
      <c r="AC83" s="317"/>
      <c r="AD83" s="298"/>
      <c r="AE83" s="298"/>
      <c r="AF83" s="298"/>
      <c r="AG83" s="298"/>
      <c r="AH83" s="298"/>
      <c r="AI83" s="298"/>
    </row>
    <row r="84" spans="1:40" ht="15" customHeight="1">
      <c r="A84" s="779"/>
      <c r="B84" s="779"/>
      <c r="C84" s="779"/>
      <c r="D84" s="779"/>
      <c r="E84" s="779"/>
      <c r="F84" s="340"/>
      <c r="G84" s="340"/>
      <c r="H84" s="340"/>
      <c r="I84" s="778"/>
      <c r="J84" s="778"/>
      <c r="K84" s="201"/>
      <c r="L84" s="112"/>
      <c r="M84" s="175" t="s">
        <v>427</v>
      </c>
      <c r="N84" s="164"/>
      <c r="O84" s="157"/>
      <c r="P84" s="157"/>
      <c r="Q84" s="157"/>
      <c r="R84" s="262"/>
      <c r="S84" s="198"/>
      <c r="T84" s="198"/>
      <c r="U84" s="198"/>
      <c r="V84" s="186"/>
      <c r="W84" s="769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</row>
    <row r="85" spans="1:40" ht="14.25">
      <c r="A85" s="779"/>
      <c r="B85" s="779"/>
      <c r="C85" s="779"/>
      <c r="D85" s="779"/>
      <c r="E85" s="340"/>
      <c r="F85" s="486"/>
      <c r="G85" s="486"/>
      <c r="H85" s="486"/>
      <c r="I85" s="778"/>
      <c r="J85" s="85"/>
      <c r="K85" s="201"/>
      <c r="L85" s="112"/>
      <c r="M85" s="164" t="s">
        <v>13</v>
      </c>
      <c r="N85" s="163"/>
      <c r="O85" s="157"/>
      <c r="P85" s="157"/>
      <c r="Q85" s="157"/>
      <c r="R85" s="262"/>
      <c r="S85" s="198"/>
      <c r="T85" s="198"/>
      <c r="U85" s="197"/>
      <c r="V85" s="198"/>
      <c r="W85" s="186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</row>
    <row r="86" spans="1:40" ht="14.25">
      <c r="A86" s="779"/>
      <c r="B86" s="779"/>
      <c r="C86" s="779"/>
      <c r="D86" s="340"/>
      <c r="E86" s="345"/>
      <c r="F86" s="486"/>
      <c r="G86" s="486"/>
      <c r="H86" s="486"/>
      <c r="I86" s="201"/>
      <c r="J86" s="85"/>
      <c r="K86" s="180"/>
      <c r="L86" s="112"/>
      <c r="M86" s="163" t="s">
        <v>428</v>
      </c>
      <c r="N86" s="162"/>
      <c r="O86" s="157"/>
      <c r="P86" s="157"/>
      <c r="Q86" s="157"/>
      <c r="R86" s="262"/>
      <c r="S86" s="198"/>
      <c r="T86" s="198"/>
      <c r="U86" s="197"/>
      <c r="V86" s="198"/>
      <c r="W86" s="186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</row>
    <row r="87" spans="1:40" ht="14.25">
      <c r="A87" s="779"/>
      <c r="B87" s="779"/>
      <c r="C87" s="340"/>
      <c r="D87" s="340"/>
      <c r="E87" s="345"/>
      <c r="F87" s="486"/>
      <c r="G87" s="486"/>
      <c r="H87" s="486"/>
      <c r="I87" s="201"/>
      <c r="J87" s="85"/>
      <c r="K87" s="180"/>
      <c r="L87" s="112"/>
      <c r="M87" s="162" t="s">
        <v>403</v>
      </c>
      <c r="N87" s="162"/>
      <c r="O87" s="162"/>
      <c r="P87" s="162"/>
      <c r="Q87" s="162"/>
      <c r="R87" s="262"/>
      <c r="S87" s="198"/>
      <c r="T87" s="198"/>
      <c r="U87" s="197"/>
      <c r="V87" s="198"/>
      <c r="W87" s="186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</row>
    <row r="88" spans="1:40" ht="14.25">
      <c r="A88" s="779"/>
      <c r="B88" s="340"/>
      <c r="C88" s="345"/>
      <c r="D88" s="345"/>
      <c r="E88" s="345"/>
      <c r="F88" s="486"/>
      <c r="G88" s="486"/>
      <c r="H88" s="486"/>
      <c r="I88" s="201"/>
      <c r="J88" s="85"/>
      <c r="K88" s="180"/>
      <c r="L88" s="112"/>
      <c r="M88" s="177" t="s">
        <v>21</v>
      </c>
      <c r="N88" s="162"/>
      <c r="O88" s="162"/>
      <c r="P88" s="162"/>
      <c r="Q88" s="162"/>
      <c r="R88" s="262"/>
      <c r="S88" s="198"/>
      <c r="T88" s="198"/>
      <c r="U88" s="197"/>
      <c r="V88" s="198"/>
      <c r="W88" s="186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</row>
    <row r="89" spans="1:40" ht="14.25">
      <c r="A89" s="340"/>
      <c r="B89" s="346"/>
      <c r="C89" s="346"/>
      <c r="D89" s="346"/>
      <c r="E89" s="347"/>
      <c r="F89" s="346"/>
      <c r="G89" s="486"/>
      <c r="H89" s="486"/>
      <c r="I89" s="200"/>
      <c r="J89" s="85"/>
      <c r="K89" s="344"/>
      <c r="L89" s="112"/>
      <c r="M89" s="210" t="s">
        <v>312</v>
      </c>
      <c r="N89" s="162"/>
      <c r="O89" s="162"/>
      <c r="P89" s="162"/>
      <c r="Q89" s="162"/>
      <c r="R89" s="262"/>
      <c r="S89" s="198"/>
      <c r="T89" s="198"/>
      <c r="U89" s="197"/>
      <c r="V89" s="198"/>
      <c r="W89" s="186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</row>
    <row r="90" spans="1:40" s="34" customFormat="1" ht="17.100000000000001" hidden="1" customHeight="1">
      <c r="G90" s="34" t="s">
        <v>15</v>
      </c>
      <c r="I90" s="34" t="s">
        <v>71</v>
      </c>
      <c r="V90" s="183"/>
    </row>
    <row r="91" spans="1:40" ht="17.100000000000001" hidden="1" customHeight="1">
      <c r="X91" s="127"/>
      <c r="Y91" s="42"/>
      <c r="Z91" s="42"/>
    </row>
    <row r="92" spans="1:40" ht="16.5" hidden="1" customHeight="1">
      <c r="G92" s="180"/>
      <c r="H92" s="180"/>
      <c r="I92" s="180"/>
      <c r="J92" s="180"/>
      <c r="K92" s="180"/>
      <c r="L92" s="208" t="s">
        <v>96</v>
      </c>
      <c r="M92" s="204" t="s">
        <v>23</v>
      </c>
      <c r="N92" s="209"/>
      <c r="O92" s="834"/>
      <c r="P92" s="835"/>
      <c r="Q92" s="835"/>
      <c r="R92" s="835"/>
      <c r="S92" s="835"/>
      <c r="T92" s="835"/>
      <c r="U92" s="835"/>
      <c r="V92" s="835"/>
      <c r="W92" s="835"/>
      <c r="X92" s="835"/>
      <c r="Y92" s="835"/>
      <c r="Z92" s="835"/>
      <c r="AA92" s="836"/>
      <c r="AB92" s="188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</row>
    <row r="93" spans="1:40" s="35" customFormat="1" ht="15" hidden="1" customHeight="1">
      <c r="G93" s="179"/>
      <c r="H93" s="200"/>
      <c r="I93" s="200"/>
      <c r="J93" s="181"/>
      <c r="L93" s="170" t="s">
        <v>298</v>
      </c>
      <c r="M93" s="217" t="s">
        <v>18</v>
      </c>
      <c r="N93" s="273"/>
      <c r="O93" s="834"/>
      <c r="P93" s="835"/>
      <c r="Q93" s="835"/>
      <c r="R93" s="835"/>
      <c r="S93" s="835"/>
      <c r="T93" s="835"/>
      <c r="U93" s="835"/>
      <c r="V93" s="835"/>
      <c r="W93" s="835"/>
      <c r="X93" s="835"/>
      <c r="Y93" s="835"/>
      <c r="Z93" s="835"/>
      <c r="AA93" s="836"/>
      <c r="AB93" s="18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</row>
    <row r="94" spans="1:40" s="35" customFormat="1" ht="15" hidden="1" customHeight="1">
      <c r="G94" s="179"/>
      <c r="H94" s="200"/>
      <c r="I94" s="200"/>
      <c r="J94" s="181"/>
      <c r="L94" s="170" t="s">
        <v>8</v>
      </c>
      <c r="M94" s="218" t="s">
        <v>7</v>
      </c>
      <c r="N94" s="274"/>
      <c r="O94" s="834"/>
      <c r="P94" s="835"/>
      <c r="Q94" s="835"/>
      <c r="R94" s="835"/>
      <c r="S94" s="835"/>
      <c r="T94" s="835"/>
      <c r="U94" s="835"/>
      <c r="V94" s="835"/>
      <c r="W94" s="835"/>
      <c r="X94" s="835"/>
      <c r="Y94" s="835"/>
      <c r="Z94" s="835"/>
      <c r="AA94" s="836"/>
      <c r="AB94" s="18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</row>
    <row r="95" spans="1:40" s="35" customFormat="1" ht="15" hidden="1" customHeight="1">
      <c r="G95" s="179"/>
      <c r="H95" s="200"/>
      <c r="I95" s="200"/>
      <c r="J95" s="181"/>
      <c r="L95" s="170" t="s">
        <v>11</v>
      </c>
      <c r="M95" s="169" t="s">
        <v>25</v>
      </c>
      <c r="N95" s="275"/>
      <c r="O95" s="834"/>
      <c r="P95" s="835"/>
      <c r="Q95" s="835"/>
      <c r="R95" s="835"/>
      <c r="S95" s="835"/>
      <c r="T95" s="835"/>
      <c r="U95" s="835"/>
      <c r="V95" s="835"/>
      <c r="W95" s="835"/>
      <c r="X95" s="835"/>
      <c r="Y95" s="835"/>
      <c r="Z95" s="835"/>
      <c r="AA95" s="836"/>
      <c r="AB95" s="18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</row>
    <row r="96" spans="1:40" s="35" customFormat="1" ht="0.2" hidden="1" customHeight="1">
      <c r="G96" s="201"/>
      <c r="H96" s="200"/>
      <c r="I96" s="305"/>
      <c r="J96" s="181"/>
      <c r="L96" s="170"/>
      <c r="M96" s="172"/>
      <c r="N96" s="191"/>
      <c r="O96" s="284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70"/>
      <c r="AB96" s="190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</row>
    <row r="97" spans="7:40" s="35" customFormat="1" ht="15" hidden="1" customHeight="1">
      <c r="G97" s="202"/>
      <c r="H97" s="200"/>
      <c r="I97" s="837"/>
      <c r="J97" s="304"/>
      <c r="K97" s="203"/>
      <c r="L97" s="170" t="s">
        <v>22</v>
      </c>
      <c r="M97" s="173" t="s">
        <v>10</v>
      </c>
      <c r="N97" s="272"/>
      <c r="O97" s="844"/>
      <c r="P97" s="845"/>
      <c r="Q97" s="845"/>
      <c r="R97" s="845"/>
      <c r="S97" s="845"/>
      <c r="T97" s="845"/>
      <c r="U97" s="845"/>
      <c r="V97" s="845"/>
      <c r="W97" s="845"/>
      <c r="X97" s="845"/>
      <c r="Y97" s="845"/>
      <c r="Z97" s="845"/>
      <c r="AA97" s="846"/>
      <c r="AB97" s="188"/>
      <c r="AC97" s="298"/>
      <c r="AD97" s="317" t="str">
        <f>strCheckUnique(AE97:AE103)</f>
        <v/>
      </c>
      <c r="AE97" s="298"/>
      <c r="AF97" s="317"/>
      <c r="AG97" s="298"/>
      <c r="AH97" s="298"/>
      <c r="AI97" s="298"/>
      <c r="AJ97" s="298"/>
      <c r="AK97" s="298"/>
      <c r="AL97" s="298"/>
      <c r="AM97" s="298"/>
      <c r="AN97" s="298"/>
    </row>
    <row r="98" spans="7:40" s="35" customFormat="1" ht="15" hidden="1" customHeight="1">
      <c r="G98" s="202"/>
      <c r="H98" s="200">
        <v>1</v>
      </c>
      <c r="I98" s="837"/>
      <c r="J98" s="798"/>
      <c r="K98" s="203"/>
      <c r="L98" s="171"/>
      <c r="M98" s="174"/>
      <c r="N98" s="205"/>
      <c r="O98" s="192"/>
      <c r="P98" s="267"/>
      <c r="Q98" s="267"/>
      <c r="R98" s="267"/>
      <c r="S98" s="267"/>
      <c r="T98" s="267"/>
      <c r="U98" s="267"/>
      <c r="V98" s="297" t="str">
        <f>W98 &amp; "-" &amp; Y98</f>
        <v>-</v>
      </c>
      <c r="W98" s="838"/>
      <c r="X98" s="775" t="s">
        <v>87</v>
      </c>
      <c r="Y98" s="838"/>
      <c r="Z98" s="840" t="s">
        <v>88</v>
      </c>
      <c r="AA98" s="126"/>
      <c r="AB98" s="188"/>
      <c r="AC98" s="298" t="str">
        <f>strCheckDate(O98:AA98)</f>
        <v/>
      </c>
      <c r="AD98" s="317"/>
      <c r="AE98" s="317" t="str">
        <f>IF(M98="","",M98 )</f>
        <v/>
      </c>
      <c r="AF98" s="317"/>
      <c r="AG98" s="317"/>
      <c r="AH98" s="317"/>
      <c r="AI98" s="298"/>
      <c r="AJ98" s="298"/>
      <c r="AK98" s="298"/>
      <c r="AL98" s="298"/>
      <c r="AM98" s="298"/>
      <c r="AN98" s="298"/>
    </row>
    <row r="99" spans="7:40" s="35" customFormat="1" ht="0.2" hidden="1" customHeight="1">
      <c r="G99" s="202"/>
      <c r="H99" s="200"/>
      <c r="I99" s="837"/>
      <c r="J99" s="798"/>
      <c r="K99" s="203"/>
      <c r="L99" s="171"/>
      <c r="M99" s="205"/>
      <c r="N99" s="205"/>
      <c r="O99" s="192"/>
      <c r="P99" s="267"/>
      <c r="Q99" s="267"/>
      <c r="R99" s="267"/>
      <c r="S99" s="267"/>
      <c r="T99" s="267"/>
      <c r="U99" s="297"/>
      <c r="V99" s="297"/>
      <c r="W99" s="839"/>
      <c r="X99" s="775"/>
      <c r="Y99" s="839"/>
      <c r="Z99" s="841"/>
      <c r="AA99" s="126"/>
      <c r="AB99" s="302"/>
      <c r="AC99" s="298"/>
      <c r="AD99" s="298"/>
      <c r="AE99" s="298"/>
      <c r="AF99" s="317">
        <f ca="1">OFFSET(AF99,-1,0)</f>
        <v>0</v>
      </c>
      <c r="AG99" s="298"/>
      <c r="AH99" s="298"/>
      <c r="AI99" s="298"/>
      <c r="AJ99" s="298"/>
      <c r="AK99" s="298"/>
      <c r="AL99" s="298"/>
      <c r="AM99" s="298"/>
      <c r="AN99" s="298"/>
    </row>
    <row r="100" spans="7:40" s="35" customFormat="1" ht="15" hidden="1" customHeight="1">
      <c r="G100" s="202"/>
      <c r="H100" s="200"/>
      <c r="I100" s="837"/>
      <c r="J100" s="798"/>
      <c r="K100" s="203"/>
      <c r="L100" s="194"/>
      <c r="M100" s="195"/>
      <c r="N100" s="268"/>
      <c r="O100" s="192"/>
      <c r="P100" s="267"/>
      <c r="Q100" s="267"/>
      <c r="R100" s="267"/>
      <c r="S100" s="267"/>
      <c r="T100" s="267"/>
      <c r="U100" s="267"/>
      <c r="V100" s="297" t="str">
        <f>W100 &amp; "-" &amp; Y100</f>
        <v>-</v>
      </c>
      <c r="W100" s="838"/>
      <c r="X100" s="775" t="s">
        <v>87</v>
      </c>
      <c r="Y100" s="838"/>
      <c r="Z100" s="840" t="s">
        <v>88</v>
      </c>
      <c r="AA100" s="287"/>
      <c r="AB100" s="186"/>
      <c r="AC100" s="298" t="str">
        <f>strCheckDate(O100:AA100)</f>
        <v/>
      </c>
      <c r="AD100" s="298"/>
      <c r="AE100" s="298"/>
      <c r="AF100" s="317"/>
      <c r="AG100" s="298"/>
      <c r="AH100" s="298"/>
      <c r="AI100" s="298"/>
      <c r="AJ100" s="298"/>
      <c r="AK100" s="298"/>
      <c r="AL100" s="298"/>
      <c r="AM100" s="298"/>
      <c r="AN100" s="298"/>
    </row>
    <row r="101" spans="7:40" s="35" customFormat="1" ht="0.2" hidden="1" customHeight="1">
      <c r="G101" s="202"/>
      <c r="H101" s="200"/>
      <c r="I101" s="837"/>
      <c r="J101" s="798"/>
      <c r="K101" s="203"/>
      <c r="L101" s="196"/>
      <c r="M101" s="301"/>
      <c r="N101" s="271"/>
      <c r="O101" s="192"/>
      <c r="P101" s="267"/>
      <c r="Q101" s="267"/>
      <c r="R101" s="267"/>
      <c r="S101" s="267"/>
      <c r="T101" s="267"/>
      <c r="U101" s="297"/>
      <c r="V101" s="297"/>
      <c r="W101" s="839"/>
      <c r="X101" s="775"/>
      <c r="Y101" s="839"/>
      <c r="Z101" s="841"/>
      <c r="AA101" s="287"/>
      <c r="AB101" s="187"/>
      <c r="AC101" s="298"/>
      <c r="AD101" s="298"/>
      <c r="AE101" s="298"/>
      <c r="AF101" s="317">
        <f ca="1">OFFSET(AF101,-1,0)</f>
        <v>0</v>
      </c>
      <c r="AG101" s="298"/>
      <c r="AH101" s="298"/>
      <c r="AI101" s="298"/>
      <c r="AJ101" s="298"/>
      <c r="AK101" s="298"/>
      <c r="AL101" s="298"/>
      <c r="AM101" s="298"/>
      <c r="AN101" s="298"/>
    </row>
    <row r="102" spans="7:40" s="35" customFormat="1" ht="15" hidden="1" customHeight="1">
      <c r="G102" s="202"/>
      <c r="H102" s="200"/>
      <c r="I102" s="837"/>
      <c r="J102" s="798"/>
      <c r="K102" s="203"/>
      <c r="L102" s="199"/>
      <c r="M102" s="230" t="s">
        <v>44</v>
      </c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187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</row>
    <row r="103" spans="7:40" ht="15" hidden="1" customHeight="1">
      <c r="G103" s="202"/>
      <c r="H103" s="201"/>
      <c r="I103" s="837"/>
      <c r="J103" s="304"/>
      <c r="K103" s="180"/>
      <c r="L103" s="199"/>
      <c r="M103" s="176" t="s">
        <v>28</v>
      </c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279"/>
      <c r="AA103" s="279"/>
      <c r="AB103" s="18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</row>
    <row r="104" spans="7:40" ht="15" hidden="1" customHeight="1">
      <c r="G104" s="201"/>
      <c r="H104" s="201"/>
      <c r="I104" s="305"/>
      <c r="J104" s="85"/>
      <c r="K104" s="180"/>
      <c r="L104" s="112"/>
      <c r="M104" s="175" t="s">
        <v>13</v>
      </c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280"/>
      <c r="AA104" s="280"/>
      <c r="AB104" s="18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</row>
    <row r="105" spans="7:40" ht="15" hidden="1" customHeight="1">
      <c r="G105" s="179"/>
      <c r="H105" s="201"/>
      <c r="I105" s="201"/>
      <c r="J105" s="85"/>
      <c r="K105" s="180"/>
      <c r="L105" s="112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276"/>
      <c r="AA105" s="276"/>
      <c r="AB105" s="18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</row>
    <row r="106" spans="7:40" ht="15" hidden="1" customHeight="1">
      <c r="G106" s="179"/>
      <c r="H106" s="201"/>
      <c r="I106" s="201"/>
      <c r="J106" s="85"/>
      <c r="K106" s="180"/>
      <c r="L106" s="112"/>
      <c r="M106" s="163" t="s">
        <v>19</v>
      </c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277"/>
      <c r="AA106" s="277"/>
      <c r="AB106" s="18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</row>
    <row r="107" spans="7:40" ht="15" hidden="1" customHeight="1">
      <c r="G107" s="179"/>
      <c r="H107" s="201"/>
      <c r="I107" s="201"/>
      <c r="J107" s="85"/>
      <c r="K107" s="180"/>
      <c r="L107" s="112"/>
      <c r="M107" s="162" t="s">
        <v>20</v>
      </c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278"/>
      <c r="AA107" s="278"/>
      <c r="AB107" s="18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</row>
    <row r="108" spans="7:40" ht="15" hidden="1" customHeight="1">
      <c r="G108" s="179"/>
      <c r="H108" s="201"/>
      <c r="I108" s="201"/>
      <c r="J108" s="85"/>
      <c r="K108" s="180"/>
      <c r="L108" s="112"/>
      <c r="M108" s="177" t="s">
        <v>21</v>
      </c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281"/>
      <c r="AA108" s="281"/>
      <c r="AB108" s="18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</row>
    <row r="109" spans="7:40" s="35" customFormat="1" ht="15" hidden="1" customHeight="1">
      <c r="G109" s="202"/>
      <c r="H109" s="200"/>
      <c r="I109" s="201"/>
      <c r="J109" s="85"/>
      <c r="K109" s="85"/>
      <c r="L109" s="171"/>
      <c r="M109" s="195"/>
      <c r="N109" s="268"/>
      <c r="O109" s="192"/>
      <c r="P109" s="267"/>
      <c r="Q109" s="267"/>
      <c r="R109" s="267"/>
      <c r="S109" s="267"/>
      <c r="T109" s="267"/>
      <c r="U109" s="267"/>
      <c r="V109" s="267"/>
      <c r="W109" s="80"/>
      <c r="X109" s="306" t="s">
        <v>87</v>
      </c>
      <c r="Y109" s="80"/>
      <c r="Z109" s="125" t="s">
        <v>88</v>
      </c>
      <c r="AA109" s="126"/>
      <c r="AB109" s="289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</row>
    <row r="110" spans="7:40" ht="17.100000000000001" hidden="1" customHeight="1"/>
    <row r="111" spans="7:40" ht="17.100000000000001" hidden="1" customHeight="1"/>
    <row r="112" spans="7:40" s="34" customFormat="1" ht="17.100000000000001" hidden="1" customHeight="1">
      <c r="G112" s="34" t="s">
        <v>15</v>
      </c>
      <c r="I112" s="34" t="s">
        <v>72</v>
      </c>
      <c r="U112" s="183"/>
    </row>
    <row r="113" spans="7:35" ht="17.100000000000001" hidden="1" customHeight="1">
      <c r="T113" s="127"/>
      <c r="U113" s="42"/>
    </row>
    <row r="114" spans="7:35" ht="16.5" hidden="1" customHeight="1">
      <c r="G114" s="180"/>
      <c r="H114" s="180"/>
      <c r="I114" s="180"/>
      <c r="J114" s="180"/>
      <c r="K114" s="180"/>
      <c r="L114" s="208" t="s">
        <v>96</v>
      </c>
      <c r="M114" s="204" t="s">
        <v>23</v>
      </c>
      <c r="N114" s="209"/>
      <c r="O114" s="834"/>
      <c r="P114" s="835"/>
      <c r="Q114" s="835"/>
      <c r="R114" s="835"/>
      <c r="S114" s="835"/>
      <c r="T114" s="835"/>
      <c r="U114" s="835"/>
      <c r="V114" s="836"/>
      <c r="W114" s="188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</row>
    <row r="115" spans="7:35" s="35" customFormat="1" ht="15" hidden="1" customHeight="1">
      <c r="G115" s="179"/>
      <c r="H115" s="178"/>
      <c r="I115" s="178"/>
      <c r="J115" s="181"/>
      <c r="L115" s="170" t="s">
        <v>298</v>
      </c>
      <c r="M115" s="159" t="s">
        <v>18</v>
      </c>
      <c r="N115" s="273"/>
      <c r="O115" s="834"/>
      <c r="P115" s="835"/>
      <c r="Q115" s="835"/>
      <c r="R115" s="835"/>
      <c r="S115" s="835"/>
      <c r="T115" s="835"/>
      <c r="U115" s="835"/>
      <c r="V115" s="836"/>
      <c r="W115" s="18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</row>
    <row r="116" spans="7:35" s="35" customFormat="1" ht="15" hidden="1" customHeight="1">
      <c r="G116" s="179"/>
      <c r="H116" s="178"/>
      <c r="I116" s="178"/>
      <c r="J116" s="181"/>
      <c r="L116" s="170" t="s">
        <v>8</v>
      </c>
      <c r="M116" s="160" t="s">
        <v>7</v>
      </c>
      <c r="N116" s="274"/>
      <c r="O116" s="834"/>
      <c r="P116" s="835"/>
      <c r="Q116" s="835"/>
      <c r="R116" s="835"/>
      <c r="S116" s="835"/>
      <c r="T116" s="835"/>
      <c r="U116" s="835"/>
      <c r="V116" s="836"/>
      <c r="W116" s="18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</row>
    <row r="117" spans="7:35" s="35" customFormat="1" ht="15" hidden="1" customHeight="1">
      <c r="G117" s="179"/>
      <c r="H117" s="178"/>
      <c r="I117" s="178"/>
      <c r="J117" s="181"/>
      <c r="L117" s="170" t="s">
        <v>11</v>
      </c>
      <c r="M117" s="161" t="s">
        <v>25</v>
      </c>
      <c r="N117" s="275"/>
      <c r="O117" s="834"/>
      <c r="P117" s="835"/>
      <c r="Q117" s="835"/>
      <c r="R117" s="835"/>
      <c r="S117" s="835"/>
      <c r="T117" s="835"/>
      <c r="U117" s="835"/>
      <c r="V117" s="836"/>
      <c r="W117" s="18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</row>
    <row r="118" spans="7:35" s="35" customFormat="1" ht="24.95" hidden="1" customHeight="1">
      <c r="G118" s="180"/>
      <c r="H118" s="178"/>
      <c r="I118" s="797"/>
      <c r="J118" s="181"/>
      <c r="L118" s="170"/>
      <c r="M118" s="172"/>
      <c r="N118" s="191"/>
      <c r="O118" s="284"/>
      <c r="P118" s="269"/>
      <c r="Q118" s="269"/>
      <c r="R118" s="269"/>
      <c r="S118" s="269"/>
      <c r="T118" s="269"/>
      <c r="U118" s="269"/>
      <c r="V118" s="270"/>
      <c r="W118" s="190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</row>
    <row r="119" spans="7:35" s="35" customFormat="1" ht="15" hidden="1" customHeight="1">
      <c r="G119" s="182"/>
      <c r="H119" s="178"/>
      <c r="I119" s="797"/>
      <c r="J119" s="798"/>
      <c r="L119" s="170" t="s">
        <v>22</v>
      </c>
      <c r="M119" s="173" t="s">
        <v>10</v>
      </c>
      <c r="N119" s="272"/>
      <c r="O119" s="844"/>
      <c r="P119" s="845"/>
      <c r="Q119" s="845"/>
      <c r="R119" s="845"/>
      <c r="S119" s="845"/>
      <c r="T119" s="845"/>
      <c r="U119" s="845"/>
      <c r="V119" s="846"/>
      <c r="W119" s="188"/>
      <c r="X119" s="298"/>
      <c r="Y119" s="317" t="str">
        <f>strCheckUnique(Z119:Z122)</f>
        <v/>
      </c>
      <c r="Z119" s="298"/>
      <c r="AA119" s="317"/>
      <c r="AB119" s="298"/>
      <c r="AC119" s="298"/>
      <c r="AD119" s="298"/>
      <c r="AE119" s="298"/>
      <c r="AF119" s="298"/>
      <c r="AG119" s="298"/>
      <c r="AH119" s="298"/>
      <c r="AI119" s="298"/>
    </row>
    <row r="120" spans="7:35" s="35" customFormat="1" ht="17.100000000000001" hidden="1" customHeight="1">
      <c r="G120" s="182"/>
      <c r="H120" s="178">
        <v>1</v>
      </c>
      <c r="I120" s="797"/>
      <c r="J120" s="798"/>
      <c r="K120" s="203"/>
      <c r="L120" s="171"/>
      <c r="M120" s="174"/>
      <c r="N120" s="205"/>
      <c r="O120" s="192"/>
      <c r="P120" s="192"/>
      <c r="Q120" s="192"/>
      <c r="R120" s="847"/>
      <c r="S120" s="876" t="s">
        <v>87</v>
      </c>
      <c r="T120" s="847"/>
      <c r="U120" s="840" t="s">
        <v>88</v>
      </c>
      <c r="V120" s="185"/>
      <c r="W120" s="188"/>
      <c r="X120" s="298" t="str">
        <f>strCheckDate(O121:V121)</f>
        <v/>
      </c>
      <c r="Y120" s="317"/>
      <c r="Z120" s="317" t="str">
        <f>IF(M120="","",M120 )</f>
        <v/>
      </c>
      <c r="AA120" s="317"/>
      <c r="AB120" s="317"/>
      <c r="AC120" s="317"/>
      <c r="AD120" s="298"/>
      <c r="AE120" s="298"/>
      <c r="AF120" s="298"/>
      <c r="AG120" s="298"/>
      <c r="AH120" s="298"/>
      <c r="AI120" s="298"/>
    </row>
    <row r="121" spans="7:35" s="35" customFormat="1" ht="0.2" hidden="1" customHeight="1">
      <c r="G121" s="182"/>
      <c r="H121" s="178"/>
      <c r="I121" s="797"/>
      <c r="J121" s="798"/>
      <c r="K121" s="203"/>
      <c r="L121" s="194"/>
      <c r="M121" s="205"/>
      <c r="N121" s="205"/>
      <c r="O121" s="205"/>
      <c r="P121" s="205"/>
      <c r="Q121" s="297" t="str">
        <f>R120 &amp; "-" &amp; T120</f>
        <v>-</v>
      </c>
      <c r="R121" s="848"/>
      <c r="S121" s="877"/>
      <c r="T121" s="848"/>
      <c r="U121" s="841"/>
      <c r="V121" s="185"/>
      <c r="W121" s="190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</row>
    <row r="122" spans="7:35" ht="15" hidden="1" customHeight="1">
      <c r="G122" s="182"/>
      <c r="H122" s="180"/>
      <c r="I122" s="797"/>
      <c r="J122" s="798"/>
      <c r="K122" s="180"/>
      <c r="L122" s="112"/>
      <c r="M122" s="176" t="s">
        <v>28</v>
      </c>
      <c r="N122" s="176"/>
      <c r="O122" s="176"/>
      <c r="P122" s="176"/>
      <c r="Q122" s="176"/>
      <c r="R122" s="176"/>
      <c r="S122" s="176"/>
      <c r="T122" s="176"/>
      <c r="U122" s="279"/>
      <c r="V122" s="158"/>
      <c r="W122" s="186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</row>
    <row r="123" spans="7:35" ht="15" hidden="1" customHeight="1">
      <c r="G123" s="180"/>
      <c r="H123" s="180"/>
      <c r="I123" s="797"/>
      <c r="J123" s="85"/>
      <c r="K123" s="180"/>
      <c r="L123" s="112"/>
      <c r="M123" s="175" t="s">
        <v>13</v>
      </c>
      <c r="N123" s="175"/>
      <c r="O123" s="175"/>
      <c r="P123" s="175"/>
      <c r="Q123" s="175"/>
      <c r="R123" s="175"/>
      <c r="S123" s="175"/>
      <c r="T123" s="175"/>
      <c r="U123" s="280"/>
      <c r="V123" s="158"/>
      <c r="W123" s="18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  <c r="AH123" s="307"/>
      <c r="AI123" s="307"/>
    </row>
    <row r="124" spans="7:35" ht="15" hidden="1" customHeight="1">
      <c r="G124" s="179"/>
      <c r="H124" s="180"/>
      <c r="I124" s="180"/>
      <c r="J124" s="85"/>
      <c r="K124" s="180"/>
      <c r="L124" s="112"/>
      <c r="M124" s="164"/>
      <c r="N124" s="164"/>
      <c r="O124" s="164"/>
      <c r="P124" s="164"/>
      <c r="Q124" s="164"/>
      <c r="R124" s="164"/>
      <c r="S124" s="164"/>
      <c r="T124" s="164"/>
      <c r="U124" s="276"/>
      <c r="V124" s="158"/>
      <c r="W124" s="18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</row>
    <row r="125" spans="7:35" ht="15" hidden="1" customHeight="1">
      <c r="G125" s="179"/>
      <c r="H125" s="180"/>
      <c r="I125" s="180"/>
      <c r="J125" s="85"/>
      <c r="K125" s="180"/>
      <c r="L125" s="112"/>
      <c r="M125" s="163" t="s">
        <v>19</v>
      </c>
      <c r="N125" s="163"/>
      <c r="O125" s="163"/>
      <c r="P125" s="163"/>
      <c r="Q125" s="163"/>
      <c r="R125" s="163"/>
      <c r="S125" s="163"/>
      <c r="T125" s="163"/>
      <c r="U125" s="277"/>
      <c r="V125" s="158"/>
      <c r="W125" s="18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</row>
    <row r="126" spans="7:35" ht="15" hidden="1" customHeight="1">
      <c r="G126" s="179"/>
      <c r="H126" s="180"/>
      <c r="I126" s="180"/>
      <c r="J126" s="85"/>
      <c r="K126" s="180"/>
      <c r="L126" s="112"/>
      <c r="M126" s="162" t="s">
        <v>20</v>
      </c>
      <c r="N126" s="162"/>
      <c r="O126" s="162"/>
      <c r="P126" s="162"/>
      <c r="Q126" s="162"/>
      <c r="R126" s="162"/>
      <c r="S126" s="162"/>
      <c r="T126" s="162"/>
      <c r="U126" s="278"/>
      <c r="V126" s="158"/>
      <c r="W126" s="18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</row>
    <row r="127" spans="7:35" ht="15" hidden="1" customHeight="1">
      <c r="G127" s="179"/>
      <c r="H127" s="180"/>
      <c r="I127" s="180"/>
      <c r="J127" s="85"/>
      <c r="K127" s="180"/>
      <c r="L127" s="112"/>
      <c r="M127" s="177" t="s">
        <v>21</v>
      </c>
      <c r="N127" s="177"/>
      <c r="O127" s="177"/>
      <c r="P127" s="177"/>
      <c r="Q127" s="177"/>
      <c r="R127" s="177"/>
      <c r="S127" s="177"/>
      <c r="T127" s="177"/>
      <c r="U127" s="281"/>
      <c r="V127" s="158"/>
      <c r="W127" s="18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</row>
    <row r="128" spans="7:35" ht="17.100000000000001" hidden="1" customHeight="1"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  <c r="AH128" s="307"/>
    </row>
    <row r="129" spans="7:35" s="34" customFormat="1" ht="17.100000000000001" hidden="1" customHeight="1">
      <c r="G129" s="34" t="s">
        <v>15</v>
      </c>
      <c r="I129" s="34" t="s">
        <v>186</v>
      </c>
      <c r="V129" s="183"/>
      <c r="X129" s="323"/>
      <c r="Y129" s="323"/>
      <c r="Z129" s="323"/>
      <c r="AA129" s="323"/>
      <c r="AB129" s="323"/>
      <c r="AC129" s="323"/>
      <c r="AD129" s="323"/>
      <c r="AE129" s="323"/>
      <c r="AF129" s="323"/>
      <c r="AG129" s="323"/>
      <c r="AH129" s="323"/>
    </row>
    <row r="130" spans="7:35" ht="17.100000000000001" hidden="1" customHeight="1">
      <c r="T130" s="127"/>
      <c r="U130" s="42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</row>
    <row r="131" spans="7:35" ht="16.5" hidden="1" customHeight="1">
      <c r="G131" s="180"/>
      <c r="H131" s="180"/>
      <c r="I131" s="180"/>
      <c r="J131" s="180"/>
      <c r="K131" s="180"/>
      <c r="L131" s="208" t="s">
        <v>96</v>
      </c>
      <c r="M131" s="204" t="s">
        <v>23</v>
      </c>
      <c r="N131" s="209"/>
      <c r="O131" s="834"/>
      <c r="P131" s="835"/>
      <c r="Q131" s="835"/>
      <c r="R131" s="835"/>
      <c r="S131" s="835"/>
      <c r="T131" s="835"/>
      <c r="U131" s="835"/>
      <c r="V131" s="836"/>
      <c r="W131" s="188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  <c r="AI131" s="307"/>
    </row>
    <row r="132" spans="7:35" s="35" customFormat="1" ht="15" hidden="1" customHeight="1">
      <c r="G132" s="179"/>
      <c r="H132" s="178"/>
      <c r="I132" s="178"/>
      <c r="J132" s="181"/>
      <c r="L132" s="170" t="s">
        <v>298</v>
      </c>
      <c r="M132" s="159" t="s">
        <v>18</v>
      </c>
      <c r="N132" s="273"/>
      <c r="O132" s="834"/>
      <c r="P132" s="835"/>
      <c r="Q132" s="835"/>
      <c r="R132" s="835"/>
      <c r="S132" s="835"/>
      <c r="T132" s="835"/>
      <c r="U132" s="835"/>
      <c r="V132" s="836"/>
      <c r="W132" s="18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</row>
    <row r="133" spans="7:35" s="35" customFormat="1" ht="15" hidden="1" customHeight="1">
      <c r="G133" s="179"/>
      <c r="H133" s="178"/>
      <c r="I133" s="178"/>
      <c r="J133" s="181"/>
      <c r="L133" s="170" t="s">
        <v>8</v>
      </c>
      <c r="M133" s="160" t="s">
        <v>7</v>
      </c>
      <c r="N133" s="274"/>
      <c r="O133" s="834"/>
      <c r="P133" s="835"/>
      <c r="Q133" s="835"/>
      <c r="R133" s="835"/>
      <c r="S133" s="835"/>
      <c r="T133" s="835"/>
      <c r="U133" s="835"/>
      <c r="V133" s="836"/>
      <c r="W133" s="18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</row>
    <row r="134" spans="7:35" s="35" customFormat="1" ht="15" hidden="1" customHeight="1">
      <c r="G134" s="179"/>
      <c r="H134" s="178"/>
      <c r="I134" s="178"/>
      <c r="J134" s="181"/>
      <c r="L134" s="170" t="s">
        <v>11</v>
      </c>
      <c r="M134" s="161" t="s">
        <v>25</v>
      </c>
      <c r="N134" s="275"/>
      <c r="O134" s="834"/>
      <c r="P134" s="835"/>
      <c r="Q134" s="835"/>
      <c r="R134" s="835"/>
      <c r="S134" s="835"/>
      <c r="T134" s="835"/>
      <c r="U134" s="835"/>
      <c r="V134" s="836"/>
      <c r="W134" s="18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</row>
    <row r="135" spans="7:35" s="35" customFormat="1" ht="24.95" hidden="1" customHeight="1">
      <c r="G135" s="180"/>
      <c r="H135" s="178"/>
      <c r="I135" s="797"/>
      <c r="J135" s="181"/>
      <c r="L135" s="170"/>
      <c r="M135" s="172"/>
      <c r="N135" s="191"/>
      <c r="O135" s="284"/>
      <c r="P135" s="269"/>
      <c r="Q135" s="269"/>
      <c r="R135" s="269"/>
      <c r="S135" s="269"/>
      <c r="T135" s="269"/>
      <c r="U135" s="269"/>
      <c r="V135" s="270"/>
      <c r="W135" s="190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</row>
    <row r="136" spans="7:35" s="35" customFormat="1" ht="15" hidden="1" customHeight="1">
      <c r="G136" s="182"/>
      <c r="H136" s="178"/>
      <c r="I136" s="797"/>
      <c r="J136" s="798"/>
      <c r="L136" s="170" t="s">
        <v>22</v>
      </c>
      <c r="M136" s="173" t="s">
        <v>10</v>
      </c>
      <c r="N136" s="272"/>
      <c r="O136" s="844"/>
      <c r="P136" s="845"/>
      <c r="Q136" s="845"/>
      <c r="R136" s="845"/>
      <c r="S136" s="845"/>
      <c r="T136" s="845"/>
      <c r="U136" s="845"/>
      <c r="V136" s="846"/>
      <c r="W136" s="188"/>
      <c r="X136" s="298"/>
      <c r="Y136" s="317" t="str">
        <f>strCheckUnique(Z136:Z139)</f>
        <v/>
      </c>
      <c r="Z136" s="298"/>
      <c r="AA136" s="317"/>
      <c r="AB136" s="298"/>
      <c r="AC136" s="298"/>
      <c r="AD136" s="298"/>
      <c r="AE136" s="298"/>
      <c r="AF136" s="298"/>
      <c r="AG136" s="298"/>
      <c r="AH136" s="298"/>
      <c r="AI136" s="298"/>
    </row>
    <row r="137" spans="7:35" s="35" customFormat="1" ht="17.100000000000001" hidden="1" customHeight="1">
      <c r="G137" s="182"/>
      <c r="H137" s="178">
        <v>1</v>
      </c>
      <c r="I137" s="797"/>
      <c r="J137" s="798"/>
      <c r="K137" s="203"/>
      <c r="L137" s="171"/>
      <c r="M137" s="174"/>
      <c r="N137" s="205"/>
      <c r="O137" s="192"/>
      <c r="P137" s="192"/>
      <c r="Q137" s="192"/>
      <c r="R137" s="847"/>
      <c r="S137" s="876" t="s">
        <v>87</v>
      </c>
      <c r="T137" s="847"/>
      <c r="U137" s="840" t="s">
        <v>88</v>
      </c>
      <c r="V137" s="185"/>
      <c r="W137" s="188"/>
      <c r="X137" s="298" t="str">
        <f>strCheckDate(O138:V138)</f>
        <v/>
      </c>
      <c r="Y137" s="317"/>
      <c r="Z137" s="317" t="str">
        <f>IF(M137="","",M137 )</f>
        <v/>
      </c>
      <c r="AA137" s="317"/>
      <c r="AB137" s="317"/>
      <c r="AC137" s="317"/>
      <c r="AD137" s="298"/>
      <c r="AE137" s="298"/>
      <c r="AF137" s="298"/>
      <c r="AG137" s="298"/>
      <c r="AH137" s="298"/>
      <c r="AI137" s="298"/>
    </row>
    <row r="138" spans="7:35" s="35" customFormat="1" ht="0.2" hidden="1" customHeight="1">
      <c r="G138" s="182"/>
      <c r="H138" s="178"/>
      <c r="I138" s="797"/>
      <c r="J138" s="798"/>
      <c r="K138" s="203"/>
      <c r="L138" s="194"/>
      <c r="M138" s="205"/>
      <c r="N138" s="205"/>
      <c r="O138" s="205"/>
      <c r="P138" s="205"/>
      <c r="Q138" s="297" t="str">
        <f>R137 &amp; "-" &amp; T137</f>
        <v>-</v>
      </c>
      <c r="R138" s="848"/>
      <c r="S138" s="877"/>
      <c r="T138" s="848"/>
      <c r="U138" s="841"/>
      <c r="V138" s="185"/>
      <c r="W138" s="190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</row>
    <row r="139" spans="7:35" ht="15" hidden="1" customHeight="1">
      <c r="G139" s="182"/>
      <c r="H139" s="180"/>
      <c r="I139" s="797"/>
      <c r="J139" s="798"/>
      <c r="K139" s="180"/>
      <c r="L139" s="112"/>
      <c r="M139" s="176" t="s">
        <v>28</v>
      </c>
      <c r="N139" s="176"/>
      <c r="O139" s="176"/>
      <c r="P139" s="176"/>
      <c r="Q139" s="176"/>
      <c r="R139" s="176"/>
      <c r="S139" s="176"/>
      <c r="T139" s="176"/>
      <c r="U139" s="279"/>
      <c r="V139" s="158"/>
      <c r="W139" s="186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</row>
    <row r="140" spans="7:35" ht="15" hidden="1" customHeight="1">
      <c r="G140" s="180"/>
      <c r="H140" s="180"/>
      <c r="I140" s="797"/>
      <c r="J140" s="85"/>
      <c r="K140" s="180"/>
      <c r="L140" s="112"/>
      <c r="M140" s="175" t="s">
        <v>13</v>
      </c>
      <c r="N140" s="175"/>
      <c r="O140" s="175"/>
      <c r="P140" s="175"/>
      <c r="Q140" s="175"/>
      <c r="R140" s="175"/>
      <c r="S140" s="175"/>
      <c r="T140" s="175"/>
      <c r="U140" s="280"/>
      <c r="V140" s="158"/>
      <c r="W140" s="18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  <c r="AH140" s="307"/>
      <c r="AI140" s="307"/>
    </row>
    <row r="141" spans="7:35" ht="15" hidden="1" customHeight="1">
      <c r="G141" s="179"/>
      <c r="H141" s="180"/>
      <c r="I141" s="180"/>
      <c r="J141" s="85"/>
      <c r="K141" s="180"/>
      <c r="L141" s="112"/>
      <c r="M141" s="164"/>
      <c r="N141" s="164"/>
      <c r="O141" s="164"/>
      <c r="P141" s="164"/>
      <c r="Q141" s="164"/>
      <c r="R141" s="164"/>
      <c r="S141" s="164"/>
      <c r="T141" s="164"/>
      <c r="U141" s="276"/>
      <c r="V141" s="158"/>
      <c r="W141" s="18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  <c r="AH141" s="307"/>
      <c r="AI141" s="307"/>
    </row>
    <row r="142" spans="7:35" ht="15" hidden="1" customHeight="1">
      <c r="G142" s="179"/>
      <c r="H142" s="180"/>
      <c r="I142" s="180"/>
      <c r="J142" s="85"/>
      <c r="K142" s="180"/>
      <c r="L142" s="112"/>
      <c r="M142" s="163" t="s">
        <v>19</v>
      </c>
      <c r="N142" s="163"/>
      <c r="O142" s="163"/>
      <c r="P142" s="163"/>
      <c r="Q142" s="163"/>
      <c r="R142" s="163"/>
      <c r="S142" s="163"/>
      <c r="T142" s="163"/>
      <c r="U142" s="277"/>
      <c r="V142" s="158"/>
      <c r="W142" s="18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</row>
    <row r="143" spans="7:35" ht="15" hidden="1" customHeight="1">
      <c r="G143" s="179"/>
      <c r="H143" s="180"/>
      <c r="I143" s="180"/>
      <c r="J143" s="85"/>
      <c r="K143" s="180"/>
      <c r="L143" s="112"/>
      <c r="M143" s="162" t="s">
        <v>20</v>
      </c>
      <c r="N143" s="162"/>
      <c r="O143" s="162"/>
      <c r="P143" s="162"/>
      <c r="Q143" s="162"/>
      <c r="R143" s="162"/>
      <c r="S143" s="162"/>
      <c r="T143" s="162"/>
      <c r="U143" s="278"/>
      <c r="V143" s="158"/>
      <c r="W143" s="18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</row>
    <row r="144" spans="7:35" ht="15" hidden="1" customHeight="1">
      <c r="G144" s="179"/>
      <c r="H144" s="180"/>
      <c r="I144" s="180"/>
      <c r="J144" s="85"/>
      <c r="K144" s="180"/>
      <c r="L144" s="112"/>
      <c r="M144" s="177" t="s">
        <v>21</v>
      </c>
      <c r="N144" s="177"/>
      <c r="O144" s="177"/>
      <c r="P144" s="177"/>
      <c r="Q144" s="177"/>
      <c r="R144" s="177"/>
      <c r="S144" s="177"/>
      <c r="T144" s="177"/>
      <c r="U144" s="281"/>
      <c r="V144" s="158"/>
      <c r="W144" s="18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  <c r="AH144" s="307"/>
      <c r="AI144" s="307"/>
    </row>
    <row r="145" spans="7:35" ht="17.100000000000001" hidden="1" customHeight="1"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</row>
    <row r="146" spans="7:35" s="34" customFormat="1" ht="17.100000000000001" hidden="1" customHeight="1">
      <c r="G146" s="34" t="s">
        <v>15</v>
      </c>
      <c r="I146" s="34" t="s">
        <v>187</v>
      </c>
      <c r="V146" s="18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</row>
    <row r="147" spans="7:35" ht="17.100000000000001" hidden="1" customHeight="1">
      <c r="T147" s="127"/>
      <c r="U147" s="42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</row>
    <row r="148" spans="7:35" ht="16.5" hidden="1" customHeight="1">
      <c r="G148" s="180"/>
      <c r="H148" s="180"/>
      <c r="I148" s="180"/>
      <c r="J148" s="180"/>
      <c r="K148" s="180"/>
      <c r="L148" s="208" t="s">
        <v>96</v>
      </c>
      <c r="M148" s="204" t="s">
        <v>23</v>
      </c>
      <c r="N148" s="209"/>
      <c r="O148" s="834"/>
      <c r="P148" s="835"/>
      <c r="Q148" s="835"/>
      <c r="R148" s="835"/>
      <c r="S148" s="835"/>
      <c r="T148" s="835"/>
      <c r="U148" s="835"/>
      <c r="V148" s="836"/>
      <c r="W148" s="188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  <c r="AI148" s="307"/>
    </row>
    <row r="149" spans="7:35" s="35" customFormat="1" ht="15" hidden="1" customHeight="1">
      <c r="G149" s="179"/>
      <c r="H149" s="178"/>
      <c r="I149" s="178"/>
      <c r="J149" s="181"/>
      <c r="L149" s="170" t="s">
        <v>298</v>
      </c>
      <c r="M149" s="159" t="s">
        <v>18</v>
      </c>
      <c r="N149" s="273"/>
      <c r="O149" s="834"/>
      <c r="P149" s="835"/>
      <c r="Q149" s="835"/>
      <c r="R149" s="835"/>
      <c r="S149" s="835"/>
      <c r="T149" s="835"/>
      <c r="U149" s="835"/>
      <c r="V149" s="836"/>
      <c r="W149" s="18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</row>
    <row r="150" spans="7:35" s="35" customFormat="1" ht="15" hidden="1" customHeight="1">
      <c r="G150" s="179"/>
      <c r="H150" s="178"/>
      <c r="I150" s="178"/>
      <c r="J150" s="181"/>
      <c r="L150" s="170" t="s">
        <v>8</v>
      </c>
      <c r="M150" s="160" t="s">
        <v>7</v>
      </c>
      <c r="N150" s="274"/>
      <c r="O150" s="834"/>
      <c r="P150" s="835"/>
      <c r="Q150" s="835"/>
      <c r="R150" s="835"/>
      <c r="S150" s="835"/>
      <c r="T150" s="835"/>
      <c r="U150" s="835"/>
      <c r="V150" s="836"/>
      <c r="W150" s="18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</row>
    <row r="151" spans="7:35" s="35" customFormat="1" ht="15" hidden="1" customHeight="1">
      <c r="G151" s="179"/>
      <c r="H151" s="178"/>
      <c r="I151" s="178"/>
      <c r="J151" s="181"/>
      <c r="L151" s="170" t="s">
        <v>11</v>
      </c>
      <c r="M151" s="161" t="s">
        <v>25</v>
      </c>
      <c r="N151" s="275"/>
      <c r="O151" s="834"/>
      <c r="P151" s="835"/>
      <c r="Q151" s="835"/>
      <c r="R151" s="835"/>
      <c r="S151" s="835"/>
      <c r="T151" s="835"/>
      <c r="U151" s="835"/>
      <c r="V151" s="836"/>
      <c r="W151" s="18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</row>
    <row r="152" spans="7:35" s="35" customFormat="1" ht="24.95" hidden="1" customHeight="1">
      <c r="G152" s="180"/>
      <c r="H152" s="178"/>
      <c r="I152" s="797"/>
      <c r="J152" s="181"/>
      <c r="L152" s="170" t="s">
        <v>12</v>
      </c>
      <c r="M152" s="172" t="s">
        <v>9</v>
      </c>
      <c r="N152" s="191"/>
      <c r="O152" s="869"/>
      <c r="P152" s="870"/>
      <c r="Q152" s="870"/>
      <c r="R152" s="870"/>
      <c r="S152" s="870"/>
      <c r="T152" s="870"/>
      <c r="U152" s="870"/>
      <c r="V152" s="871"/>
      <c r="W152" s="18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</row>
    <row r="153" spans="7:35" s="35" customFormat="1" ht="15" hidden="1" customHeight="1">
      <c r="G153" s="182"/>
      <c r="H153" s="178"/>
      <c r="I153" s="797"/>
      <c r="J153" s="798"/>
      <c r="L153" s="170" t="s">
        <v>22</v>
      </c>
      <c r="M153" s="173" t="s">
        <v>10</v>
      </c>
      <c r="N153" s="272"/>
      <c r="O153" s="844"/>
      <c r="P153" s="845"/>
      <c r="Q153" s="845"/>
      <c r="R153" s="845"/>
      <c r="S153" s="845"/>
      <c r="T153" s="845"/>
      <c r="U153" s="845"/>
      <c r="V153" s="846"/>
      <c r="W153" s="188"/>
      <c r="X153" s="298"/>
      <c r="Y153" s="317" t="str">
        <f>strCheckUnique(Z153:Z156)</f>
        <v/>
      </c>
      <c r="Z153" s="298"/>
      <c r="AA153" s="317"/>
      <c r="AB153" s="298"/>
      <c r="AC153" s="298"/>
      <c r="AD153" s="298"/>
      <c r="AE153" s="298"/>
      <c r="AF153" s="298"/>
      <c r="AG153" s="298"/>
      <c r="AH153" s="298"/>
      <c r="AI153" s="298"/>
    </row>
    <row r="154" spans="7:35" s="35" customFormat="1" ht="15.75" hidden="1" customHeight="1">
      <c r="G154" s="182"/>
      <c r="H154" s="178">
        <v>1</v>
      </c>
      <c r="I154" s="797"/>
      <c r="J154" s="798"/>
      <c r="K154" s="203"/>
      <c r="L154" s="171"/>
      <c r="M154" s="174"/>
      <c r="N154" s="205"/>
      <c r="O154" s="324"/>
      <c r="P154" s="192"/>
      <c r="Q154" s="192"/>
      <c r="R154" s="847"/>
      <c r="S154" s="876" t="s">
        <v>87</v>
      </c>
      <c r="T154" s="847"/>
      <c r="U154" s="840" t="s">
        <v>88</v>
      </c>
      <c r="V154" s="185"/>
      <c r="W154" s="188"/>
      <c r="X154" s="298" t="str">
        <f>strCheckDate(O155:V155)</f>
        <v/>
      </c>
      <c r="Y154" s="317"/>
      <c r="Z154" s="317" t="str">
        <f>IF(M154="","",M154 )</f>
        <v/>
      </c>
      <c r="AA154" s="317"/>
      <c r="AB154" s="317"/>
      <c r="AC154" s="317"/>
      <c r="AD154" s="298"/>
      <c r="AE154" s="298"/>
      <c r="AF154" s="298"/>
      <c r="AG154" s="298"/>
      <c r="AH154" s="298"/>
      <c r="AI154" s="298"/>
    </row>
    <row r="155" spans="7:35" s="35" customFormat="1" ht="0.2" hidden="1" customHeight="1">
      <c r="G155" s="182"/>
      <c r="H155" s="178"/>
      <c r="I155" s="797"/>
      <c r="J155" s="798"/>
      <c r="K155" s="203"/>
      <c r="L155" s="194"/>
      <c r="M155" s="205"/>
      <c r="N155" s="205"/>
      <c r="O155" s="205"/>
      <c r="P155" s="205"/>
      <c r="Q155" s="297" t="str">
        <f>R154 &amp; "-" &amp; T154</f>
        <v>-</v>
      </c>
      <c r="R155" s="848"/>
      <c r="S155" s="877"/>
      <c r="T155" s="848"/>
      <c r="U155" s="841"/>
      <c r="V155" s="185"/>
      <c r="W155" s="190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</row>
    <row r="156" spans="7:35" ht="15" hidden="1" customHeight="1">
      <c r="G156" s="182"/>
      <c r="H156" s="180"/>
      <c r="I156" s="797"/>
      <c r="J156" s="798"/>
      <c r="K156" s="180"/>
      <c r="L156" s="112"/>
      <c r="M156" s="176" t="s">
        <v>28</v>
      </c>
      <c r="N156" s="176"/>
      <c r="O156" s="176"/>
      <c r="P156" s="176"/>
      <c r="Q156" s="176"/>
      <c r="R156" s="176"/>
      <c r="S156" s="176"/>
      <c r="T156" s="176"/>
      <c r="U156" s="279"/>
      <c r="V156" s="158"/>
      <c r="W156" s="186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  <c r="AH156" s="307"/>
      <c r="AI156" s="307"/>
    </row>
    <row r="157" spans="7:35" ht="15" hidden="1" customHeight="1">
      <c r="G157" s="180"/>
      <c r="H157" s="180"/>
      <c r="I157" s="797"/>
      <c r="J157" s="85"/>
      <c r="K157" s="180"/>
      <c r="L157" s="112"/>
      <c r="M157" s="175" t="s">
        <v>13</v>
      </c>
      <c r="N157" s="175"/>
      <c r="O157" s="175"/>
      <c r="P157" s="175"/>
      <c r="Q157" s="175"/>
      <c r="R157" s="175"/>
      <c r="S157" s="175"/>
      <c r="T157" s="175"/>
      <c r="U157" s="280"/>
      <c r="V157" s="158"/>
      <c r="W157" s="18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  <c r="AH157" s="307"/>
      <c r="AI157" s="307"/>
    </row>
    <row r="158" spans="7:35" ht="15" hidden="1" customHeight="1">
      <c r="G158" s="179"/>
      <c r="H158" s="180"/>
      <c r="I158" s="180"/>
      <c r="J158" s="85"/>
      <c r="K158" s="180"/>
      <c r="L158" s="112"/>
      <c r="M158" s="164" t="s">
        <v>14</v>
      </c>
      <c r="N158" s="164"/>
      <c r="O158" s="164"/>
      <c r="P158" s="164"/>
      <c r="Q158" s="164"/>
      <c r="R158" s="164"/>
      <c r="S158" s="164"/>
      <c r="T158" s="164"/>
      <c r="U158" s="276"/>
      <c r="V158" s="158"/>
      <c r="W158" s="18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</row>
    <row r="159" spans="7:35" ht="15" hidden="1" customHeight="1">
      <c r="G159" s="179"/>
      <c r="H159" s="180"/>
      <c r="I159" s="180"/>
      <c r="J159" s="85"/>
      <c r="K159" s="180"/>
      <c r="L159" s="112"/>
      <c r="M159" s="163" t="s">
        <v>19</v>
      </c>
      <c r="N159" s="163"/>
      <c r="O159" s="163"/>
      <c r="P159" s="163"/>
      <c r="Q159" s="163"/>
      <c r="R159" s="163"/>
      <c r="S159" s="163"/>
      <c r="T159" s="163"/>
      <c r="U159" s="277"/>
      <c r="V159" s="158"/>
      <c r="W159" s="18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  <c r="AI159" s="307"/>
    </row>
    <row r="160" spans="7:35" ht="15" hidden="1" customHeight="1">
      <c r="G160" s="179"/>
      <c r="H160" s="180"/>
      <c r="I160" s="180"/>
      <c r="J160" s="85"/>
      <c r="K160" s="180"/>
      <c r="L160" s="112"/>
      <c r="M160" s="162" t="s">
        <v>20</v>
      </c>
      <c r="N160" s="162"/>
      <c r="O160" s="162"/>
      <c r="P160" s="162"/>
      <c r="Q160" s="162"/>
      <c r="R160" s="162"/>
      <c r="S160" s="162"/>
      <c r="T160" s="162"/>
      <c r="U160" s="278"/>
      <c r="V160" s="158"/>
      <c r="W160" s="18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</row>
    <row r="161" spans="1:50" ht="7.5" hidden="1" customHeight="1">
      <c r="G161" s="179"/>
      <c r="H161" s="180"/>
      <c r="I161" s="180"/>
      <c r="J161" s="85"/>
      <c r="K161" s="180"/>
      <c r="L161" s="112"/>
      <c r="M161" s="177" t="s">
        <v>21</v>
      </c>
      <c r="N161" s="177"/>
      <c r="O161" s="177"/>
      <c r="P161" s="177"/>
      <c r="Q161" s="177"/>
      <c r="R161" s="177"/>
      <c r="S161" s="177"/>
      <c r="T161" s="177"/>
      <c r="U161" s="281"/>
      <c r="V161" s="158"/>
      <c r="W161" s="18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  <c r="AI161" s="307"/>
    </row>
    <row r="163" spans="1:50" s="34" customFormat="1" ht="17.100000000000001" customHeight="1">
      <c r="A163" s="34" t="s">
        <v>15</v>
      </c>
      <c r="C163" s="34" t="s">
        <v>211</v>
      </c>
      <c r="AD163" s="183"/>
    </row>
    <row r="164" spans="1:50" ht="17.100000000000001" customHeight="1">
      <c r="AD164" s="42"/>
    </row>
    <row r="165" spans="1:50" ht="17.100000000000001" customHeight="1"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</row>
    <row r="166" spans="1:50" s="35" customFormat="1" ht="22.5">
      <c r="A166" s="793">
        <v>1</v>
      </c>
      <c r="B166" s="298"/>
      <c r="C166" s="298"/>
      <c r="D166" s="298"/>
      <c r="E166" s="298"/>
      <c r="F166" s="320"/>
      <c r="G166" s="320"/>
      <c r="H166" s="320"/>
      <c r="I166" s="96"/>
      <c r="J166" s="86"/>
      <c r="K166" s="86"/>
      <c r="L166" s="339">
        <f>mergeValue(A166)</f>
        <v>1</v>
      </c>
      <c r="M166" s="587" t="s">
        <v>23</v>
      </c>
      <c r="N166" s="832"/>
      <c r="O166" s="833"/>
      <c r="P166" s="833"/>
      <c r="Q166" s="833"/>
      <c r="R166" s="833"/>
      <c r="S166" s="833"/>
      <c r="T166" s="833"/>
      <c r="U166" s="833"/>
      <c r="V166" s="833"/>
      <c r="W166" s="833"/>
      <c r="X166" s="833"/>
      <c r="Y166" s="833"/>
      <c r="Z166" s="833"/>
      <c r="AA166" s="833"/>
      <c r="AB166" s="833"/>
      <c r="AC166" s="833"/>
      <c r="AD166" s="833"/>
      <c r="AE166" s="833"/>
      <c r="AF166" s="833"/>
      <c r="AG166" s="833"/>
      <c r="AH166" s="833"/>
      <c r="AI166" s="833"/>
      <c r="AJ166" s="833"/>
      <c r="AK166" s="833"/>
      <c r="AL166" s="811"/>
      <c r="AM166" s="618" t="s">
        <v>543</v>
      </c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</row>
    <row r="167" spans="1:50" s="35" customFormat="1" ht="22.5">
      <c r="A167" s="793"/>
      <c r="B167" s="793">
        <v>1</v>
      </c>
      <c r="C167" s="298"/>
      <c r="D167" s="298"/>
      <c r="E167" s="298"/>
      <c r="F167" s="348"/>
      <c r="G167" s="577"/>
      <c r="H167" s="577"/>
      <c r="I167" s="219"/>
      <c r="J167" s="46"/>
      <c r="L167" s="339" t="str">
        <f>mergeValue(A167) &amp;"."&amp; mergeValue(B167)</f>
        <v>1.1</v>
      </c>
      <c r="M167" s="159" t="s">
        <v>18</v>
      </c>
      <c r="N167" s="842"/>
      <c r="O167" s="843"/>
      <c r="P167" s="843"/>
      <c r="Q167" s="843"/>
      <c r="R167" s="843"/>
      <c r="S167" s="843"/>
      <c r="T167" s="843"/>
      <c r="U167" s="843"/>
      <c r="V167" s="843"/>
      <c r="W167" s="843"/>
      <c r="X167" s="843"/>
      <c r="Y167" s="843"/>
      <c r="Z167" s="843"/>
      <c r="AA167" s="843"/>
      <c r="AB167" s="843"/>
      <c r="AC167" s="843"/>
      <c r="AD167" s="843"/>
      <c r="AE167" s="843"/>
      <c r="AF167" s="843"/>
      <c r="AG167" s="843"/>
      <c r="AH167" s="843"/>
      <c r="AI167" s="843"/>
      <c r="AJ167" s="843"/>
      <c r="AK167" s="843"/>
      <c r="AL167" s="814"/>
      <c r="AM167" s="617" t="s">
        <v>544</v>
      </c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</row>
    <row r="168" spans="1:50" s="35" customFormat="1" ht="45">
      <c r="A168" s="793"/>
      <c r="B168" s="793"/>
      <c r="C168" s="793">
        <v>1</v>
      </c>
      <c r="D168" s="298"/>
      <c r="E168" s="298"/>
      <c r="F168" s="348"/>
      <c r="G168" s="577"/>
      <c r="H168" s="577"/>
      <c r="I168" s="219"/>
      <c r="J168" s="46"/>
      <c r="L168" s="339" t="str">
        <f>mergeValue(A168) &amp;"."&amp; mergeValue(B168)&amp;"."&amp; mergeValue(C168)</f>
        <v>1.1.1</v>
      </c>
      <c r="M168" s="160" t="s">
        <v>402</v>
      </c>
      <c r="N168" s="842"/>
      <c r="O168" s="843"/>
      <c r="P168" s="843"/>
      <c r="Q168" s="843"/>
      <c r="R168" s="843"/>
      <c r="S168" s="843"/>
      <c r="T168" s="843"/>
      <c r="U168" s="843"/>
      <c r="V168" s="843"/>
      <c r="W168" s="843"/>
      <c r="X168" s="843"/>
      <c r="Y168" s="843"/>
      <c r="Z168" s="843"/>
      <c r="AA168" s="843"/>
      <c r="AB168" s="843"/>
      <c r="AC168" s="843"/>
      <c r="AD168" s="843"/>
      <c r="AE168" s="843"/>
      <c r="AF168" s="843"/>
      <c r="AG168" s="843"/>
      <c r="AH168" s="843"/>
      <c r="AI168" s="843"/>
      <c r="AJ168" s="843"/>
      <c r="AK168" s="843"/>
      <c r="AL168" s="814"/>
      <c r="AM168" s="617" t="s">
        <v>683</v>
      </c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</row>
    <row r="169" spans="1:50" s="35" customFormat="1" ht="20.100000000000001" customHeight="1">
      <c r="A169" s="793"/>
      <c r="B169" s="793"/>
      <c r="C169" s="793"/>
      <c r="D169" s="793">
        <v>1</v>
      </c>
      <c r="E169" s="298"/>
      <c r="F169" s="348"/>
      <c r="G169" s="577"/>
      <c r="H169" s="577"/>
      <c r="I169" s="797"/>
      <c r="J169" s="798"/>
      <c r="K169" s="778"/>
      <c r="L169" s="799" t="str">
        <f>mergeValue(A169) &amp;"."&amp; mergeValue(B169)&amp;"."&amp; mergeValue(C169)&amp;"."&amp; mergeValue(D169)</f>
        <v>1.1.1.1</v>
      </c>
      <c r="M169" s="800"/>
      <c r="N169" s="775" t="s">
        <v>87</v>
      </c>
      <c r="O169" s="794"/>
      <c r="P169" s="803" t="s">
        <v>96</v>
      </c>
      <c r="Q169" s="804"/>
      <c r="R169" s="775" t="s">
        <v>88</v>
      </c>
      <c r="S169" s="794"/>
      <c r="T169" s="801">
        <v>1</v>
      </c>
      <c r="U169" s="805"/>
      <c r="V169" s="775" t="s">
        <v>88</v>
      </c>
      <c r="W169" s="794"/>
      <c r="X169" s="801">
        <v>1</v>
      </c>
      <c r="Y169" s="802"/>
      <c r="Z169" s="775" t="s">
        <v>88</v>
      </c>
      <c r="AA169" s="191"/>
      <c r="AB169" s="113">
        <v>1</v>
      </c>
      <c r="AC169" s="420"/>
      <c r="AD169" s="573"/>
      <c r="AE169" s="573"/>
      <c r="AF169" s="573"/>
      <c r="AG169" s="573"/>
      <c r="AH169" s="575"/>
      <c r="AI169" s="576" t="s">
        <v>87</v>
      </c>
      <c r="AJ169" s="575"/>
      <c r="AK169" s="576" t="s">
        <v>88</v>
      </c>
      <c r="AL169" s="282"/>
      <c r="AM169" s="784" t="s">
        <v>548</v>
      </c>
      <c r="AN169" s="298" t="str">
        <f>strCheckDateOnDP(AD169:AL169,List06_9_DP)</f>
        <v/>
      </c>
      <c r="AO169" s="317" t="str">
        <f>IF(AND(COUNTIF(AP165:AP165,AP169)&gt;1,AP169&lt;&gt;""),"ErrUnique:HasDoubleConn","")</f>
        <v/>
      </c>
      <c r="AP169" s="317"/>
      <c r="AQ169" s="317"/>
      <c r="AR169" s="317"/>
      <c r="AS169" s="317"/>
      <c r="AT169" s="317"/>
      <c r="AU169" s="298"/>
      <c r="AV169" s="298"/>
      <c r="AW169" s="298"/>
      <c r="AX169" s="298"/>
    </row>
    <row r="170" spans="1:50" s="35" customFormat="1" ht="20.100000000000001" customHeight="1">
      <c r="A170" s="793"/>
      <c r="B170" s="793"/>
      <c r="C170" s="793"/>
      <c r="D170" s="793"/>
      <c r="E170" s="298"/>
      <c r="F170" s="348"/>
      <c r="G170" s="577"/>
      <c r="H170" s="577"/>
      <c r="I170" s="797"/>
      <c r="J170" s="798"/>
      <c r="K170" s="778"/>
      <c r="L170" s="799"/>
      <c r="M170" s="800"/>
      <c r="N170" s="775"/>
      <c r="O170" s="794"/>
      <c r="P170" s="803"/>
      <c r="Q170" s="804"/>
      <c r="R170" s="775"/>
      <c r="S170" s="794"/>
      <c r="T170" s="801"/>
      <c r="U170" s="806"/>
      <c r="V170" s="775"/>
      <c r="W170" s="794"/>
      <c r="X170" s="801"/>
      <c r="Y170" s="802"/>
      <c r="Z170" s="775"/>
      <c r="AA170" s="442"/>
      <c r="AB170" s="210"/>
      <c r="AC170" s="210"/>
      <c r="AD170" s="261"/>
      <c r="AE170" s="261"/>
      <c r="AF170" s="261"/>
      <c r="AG170" s="300" t="str">
        <f>AH169 &amp; "-" &amp; AJ169</f>
        <v>-</v>
      </c>
      <c r="AH170" s="300"/>
      <c r="AI170" s="300"/>
      <c r="AJ170" s="300"/>
      <c r="AK170" s="300" t="s">
        <v>88</v>
      </c>
      <c r="AL170" s="445"/>
      <c r="AM170" s="784"/>
      <c r="AN170" s="298"/>
      <c r="AO170" s="317"/>
      <c r="AP170" s="317"/>
      <c r="AQ170" s="317"/>
      <c r="AR170" s="317"/>
      <c r="AS170" s="317"/>
      <c r="AT170" s="317"/>
      <c r="AU170" s="298"/>
      <c r="AV170" s="298"/>
      <c r="AW170" s="298"/>
      <c r="AX170" s="298"/>
    </row>
    <row r="171" spans="1:50" s="35" customFormat="1" ht="20.100000000000001" customHeight="1">
      <c r="A171" s="793"/>
      <c r="B171" s="793"/>
      <c r="C171" s="793"/>
      <c r="D171" s="793"/>
      <c r="E171" s="298"/>
      <c r="F171" s="348"/>
      <c r="G171" s="577"/>
      <c r="H171" s="577"/>
      <c r="I171" s="797"/>
      <c r="J171" s="798"/>
      <c r="K171" s="778"/>
      <c r="L171" s="799"/>
      <c r="M171" s="800"/>
      <c r="N171" s="775"/>
      <c r="O171" s="794"/>
      <c r="P171" s="803"/>
      <c r="Q171" s="804"/>
      <c r="R171" s="775"/>
      <c r="S171" s="794"/>
      <c r="T171" s="801"/>
      <c r="U171" s="807"/>
      <c r="V171" s="775"/>
      <c r="W171" s="444"/>
      <c r="X171" s="177"/>
      <c r="Y171" s="210"/>
      <c r="Z171" s="260"/>
      <c r="AA171" s="260"/>
      <c r="AB171" s="260"/>
      <c r="AC171" s="260"/>
      <c r="AD171" s="261"/>
      <c r="AE171" s="261"/>
      <c r="AF171" s="261"/>
      <c r="AG171" s="261"/>
      <c r="AH171" s="262"/>
      <c r="AI171" s="198"/>
      <c r="AJ171" s="198"/>
      <c r="AK171" s="262"/>
      <c r="AL171" s="186"/>
      <c r="AM171" s="784"/>
      <c r="AN171" s="298"/>
      <c r="AO171" s="317"/>
      <c r="AP171" s="317"/>
      <c r="AQ171" s="317"/>
      <c r="AR171" s="317"/>
      <c r="AS171" s="317"/>
      <c r="AT171" s="317"/>
      <c r="AU171" s="298"/>
      <c r="AV171" s="298"/>
      <c r="AW171" s="298"/>
      <c r="AX171" s="298"/>
    </row>
    <row r="172" spans="1:50" s="35" customFormat="1" ht="20.100000000000001" customHeight="1">
      <c r="A172" s="793"/>
      <c r="B172" s="793"/>
      <c r="C172" s="793"/>
      <c r="D172" s="793"/>
      <c r="E172" s="298"/>
      <c r="F172" s="348"/>
      <c r="G172" s="577"/>
      <c r="H172" s="577"/>
      <c r="I172" s="797"/>
      <c r="J172" s="798"/>
      <c r="K172" s="778"/>
      <c r="L172" s="799"/>
      <c r="M172" s="800"/>
      <c r="N172" s="775"/>
      <c r="O172" s="794"/>
      <c r="P172" s="803"/>
      <c r="Q172" s="804"/>
      <c r="R172" s="775"/>
      <c r="S172" s="263"/>
      <c r="T172" s="265"/>
      <c r="U172" s="264"/>
      <c r="V172" s="260"/>
      <c r="W172" s="260"/>
      <c r="X172" s="260"/>
      <c r="Y172" s="260"/>
      <c r="Z172" s="260"/>
      <c r="AA172" s="260"/>
      <c r="AB172" s="260"/>
      <c r="AC172" s="260"/>
      <c r="AD172" s="261"/>
      <c r="AE172" s="261"/>
      <c r="AF172" s="261"/>
      <c r="AG172" s="261"/>
      <c r="AH172" s="262"/>
      <c r="AI172" s="198"/>
      <c r="AJ172" s="198"/>
      <c r="AK172" s="262"/>
      <c r="AL172" s="186"/>
      <c r="AM172" s="784"/>
      <c r="AN172" s="298"/>
      <c r="AO172" s="317"/>
      <c r="AP172" s="317"/>
      <c r="AQ172" s="317"/>
      <c r="AR172" s="317"/>
      <c r="AS172" s="317"/>
      <c r="AT172" s="317"/>
      <c r="AU172" s="298"/>
      <c r="AV172" s="298"/>
      <c r="AW172" s="298"/>
      <c r="AX172" s="298"/>
    </row>
    <row r="173" spans="1:50" ht="20.100000000000001" customHeight="1">
      <c r="A173" s="793"/>
      <c r="B173" s="793"/>
      <c r="C173" s="793"/>
      <c r="D173" s="793"/>
      <c r="E173" s="350"/>
      <c r="F173" s="351"/>
      <c r="G173" s="350"/>
      <c r="H173" s="350"/>
      <c r="I173" s="797"/>
      <c r="J173" s="798"/>
      <c r="K173" s="778"/>
      <c r="L173" s="799"/>
      <c r="M173" s="800"/>
      <c r="N173" s="775"/>
      <c r="O173" s="443"/>
      <c r="P173" s="164"/>
      <c r="Q173" s="210" t="s">
        <v>410</v>
      </c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266"/>
      <c r="AM173" s="784"/>
      <c r="AN173" s="307"/>
      <c r="AO173" s="307"/>
      <c r="AP173" s="318"/>
      <c r="AQ173" s="318"/>
      <c r="AR173" s="318"/>
      <c r="AS173" s="318"/>
      <c r="AT173" s="318"/>
      <c r="AU173" s="307"/>
      <c r="AV173" s="307"/>
      <c r="AW173" s="307"/>
      <c r="AX173" s="307"/>
    </row>
    <row r="174" spans="1:50" ht="15" customHeight="1">
      <c r="A174" s="793"/>
      <c r="B174" s="793"/>
      <c r="C174" s="793"/>
      <c r="D174" s="350"/>
      <c r="E174" s="350"/>
      <c r="F174" s="348"/>
      <c r="G174" s="350"/>
      <c r="H174" s="350"/>
      <c r="I174" s="180"/>
      <c r="J174" s="85"/>
      <c r="K174" s="180"/>
      <c r="L174" s="328"/>
      <c r="M174" s="163" t="s">
        <v>5</v>
      </c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86"/>
      <c r="AM174" s="784"/>
      <c r="AN174" s="307"/>
      <c r="AO174" s="307"/>
      <c r="AP174" s="318"/>
      <c r="AQ174" s="318"/>
      <c r="AR174" s="318"/>
      <c r="AS174" s="318"/>
      <c r="AT174" s="318"/>
      <c r="AU174" s="307"/>
      <c r="AV174" s="307"/>
      <c r="AW174" s="307"/>
      <c r="AX174" s="307"/>
    </row>
    <row r="175" spans="1:50" ht="15" customHeight="1">
      <c r="A175" s="793"/>
      <c r="B175" s="793"/>
      <c r="C175" s="350"/>
      <c r="D175" s="350"/>
      <c r="E175" s="350"/>
      <c r="F175" s="348"/>
      <c r="G175" s="350"/>
      <c r="H175" s="350"/>
      <c r="I175" s="180"/>
      <c r="J175" s="85"/>
      <c r="K175" s="180"/>
      <c r="L175" s="112"/>
      <c r="M175" s="162" t="s">
        <v>403</v>
      </c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57"/>
      <c r="AE175" s="157"/>
      <c r="AF175" s="157"/>
      <c r="AG175" s="157"/>
      <c r="AH175" s="262"/>
      <c r="AI175" s="198"/>
      <c r="AJ175" s="197"/>
      <c r="AK175" s="162"/>
      <c r="AL175" s="198"/>
      <c r="AM175" s="186"/>
      <c r="AN175" s="307"/>
      <c r="AO175" s="307"/>
      <c r="AP175" s="307"/>
      <c r="AQ175" s="307"/>
      <c r="AR175" s="307"/>
      <c r="AS175" s="307"/>
      <c r="AT175" s="307"/>
      <c r="AU175" s="307"/>
      <c r="AV175" s="307"/>
      <c r="AW175" s="307"/>
      <c r="AX175" s="307"/>
    </row>
    <row r="176" spans="1:50" ht="15" customHeight="1">
      <c r="A176" s="793"/>
      <c r="B176" s="350"/>
      <c r="C176" s="350"/>
      <c r="D176" s="350"/>
      <c r="E176" s="350"/>
      <c r="F176" s="348"/>
      <c r="G176" s="350"/>
      <c r="H176" s="350"/>
      <c r="I176" s="180"/>
      <c r="J176" s="85"/>
      <c r="K176" s="180"/>
      <c r="L176" s="112"/>
      <c r="M176" s="177" t="s">
        <v>21</v>
      </c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57"/>
      <c r="AE176" s="157"/>
      <c r="AF176" s="157"/>
      <c r="AG176" s="157"/>
      <c r="AH176" s="262"/>
      <c r="AI176" s="198"/>
      <c r="AJ176" s="197"/>
      <c r="AK176" s="162"/>
      <c r="AL176" s="198"/>
      <c r="AM176" s="186"/>
      <c r="AN176" s="307"/>
      <c r="AO176" s="307"/>
      <c r="AP176" s="307"/>
      <c r="AQ176" s="307"/>
      <c r="AR176" s="307"/>
      <c r="AS176" s="307"/>
      <c r="AT176" s="307"/>
      <c r="AU176" s="307"/>
      <c r="AV176" s="307"/>
      <c r="AW176" s="307"/>
      <c r="AX176" s="307"/>
    </row>
    <row r="177" spans="1:50" ht="15" customHeight="1">
      <c r="F177" s="179"/>
      <c r="G177" s="180"/>
      <c r="H177" s="180"/>
      <c r="I177" s="220"/>
      <c r="J177" s="85"/>
      <c r="L177" s="112"/>
      <c r="M177" s="210" t="s">
        <v>312</v>
      </c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157"/>
      <c r="AE177" s="157"/>
      <c r="AF177" s="157"/>
      <c r="AG177" s="157"/>
      <c r="AH177" s="262"/>
      <c r="AI177" s="198"/>
      <c r="AJ177" s="197"/>
      <c r="AK177" s="162"/>
      <c r="AL177" s="198"/>
      <c r="AM177" s="186"/>
      <c r="AN177" s="307"/>
      <c r="AO177" s="307"/>
      <c r="AP177" s="307"/>
      <c r="AQ177" s="307"/>
      <c r="AR177" s="307"/>
      <c r="AS177" s="307"/>
      <c r="AT177" s="307"/>
      <c r="AU177" s="307"/>
      <c r="AV177" s="307"/>
      <c r="AW177" s="307"/>
      <c r="AX177" s="307"/>
    </row>
    <row r="178" spans="1:50" ht="15" customHeight="1">
      <c r="G178" s="179"/>
      <c r="H178" s="180"/>
      <c r="I178" s="180"/>
      <c r="J178" s="85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  <c r="AL178" s="307"/>
      <c r="AM178" s="307"/>
      <c r="AN178" s="307"/>
      <c r="AO178" s="307"/>
      <c r="AP178" s="307"/>
      <c r="AQ178" s="307"/>
      <c r="AR178" s="307"/>
      <c r="AS178" s="307"/>
      <c r="AT178" s="307"/>
      <c r="AU178" s="307"/>
    </row>
    <row r="179" spans="1:50" s="34" customFormat="1" ht="17.100000000000001" customHeight="1">
      <c r="A179" s="34" t="s">
        <v>15</v>
      </c>
      <c r="C179" s="34" t="s">
        <v>212</v>
      </c>
      <c r="T179" s="183"/>
    </row>
    <row r="180" spans="1:50" ht="17.100000000000001" customHeight="1"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</row>
    <row r="181" spans="1:50" s="35" customFormat="1" ht="22.5" customHeight="1">
      <c r="A181" s="793">
        <v>1</v>
      </c>
      <c r="B181" s="298"/>
      <c r="C181" s="298"/>
      <c r="D181" s="298"/>
      <c r="E181" s="298"/>
      <c r="F181" s="320"/>
      <c r="G181" s="320"/>
      <c r="H181" s="320"/>
      <c r="I181" s="96"/>
      <c r="J181" s="86"/>
      <c r="K181" s="86"/>
      <c r="L181" s="339">
        <f>mergeValue(A181)</f>
        <v>1</v>
      </c>
      <c r="M181" s="209" t="s">
        <v>23</v>
      </c>
      <c r="N181" s="832"/>
      <c r="O181" s="833"/>
      <c r="P181" s="833"/>
      <c r="Q181" s="833"/>
      <c r="R181" s="833"/>
      <c r="S181" s="833"/>
      <c r="T181" s="833"/>
      <c r="U181" s="833"/>
      <c r="V181" s="833"/>
      <c r="W181" s="833"/>
      <c r="X181" s="833"/>
      <c r="Y181" s="833"/>
      <c r="Z181" s="833"/>
      <c r="AA181" s="833"/>
      <c r="AB181" s="833"/>
      <c r="AC181" s="833"/>
      <c r="AD181" s="833"/>
      <c r="AE181" s="833"/>
      <c r="AF181" s="833"/>
      <c r="AG181" s="833"/>
      <c r="AH181" s="833"/>
      <c r="AI181" s="833"/>
      <c r="AJ181" s="833"/>
      <c r="AK181" s="811"/>
      <c r="AL181" s="618" t="s">
        <v>543</v>
      </c>
      <c r="AM181" s="298"/>
      <c r="AN181" s="298"/>
      <c r="AO181" s="298"/>
      <c r="AP181" s="298"/>
      <c r="AQ181" s="298"/>
      <c r="AR181" s="298"/>
      <c r="AS181" s="298"/>
      <c r="AT181" s="298"/>
      <c r="AU181" s="298"/>
      <c r="AV181" s="298"/>
      <c r="AW181" s="298"/>
    </row>
    <row r="182" spans="1:50" s="35" customFormat="1" ht="22.5" customHeight="1">
      <c r="A182" s="793"/>
      <c r="B182" s="793">
        <v>1</v>
      </c>
      <c r="C182" s="298"/>
      <c r="D182" s="298"/>
      <c r="E182" s="298"/>
      <c r="F182" s="348"/>
      <c r="G182" s="577"/>
      <c r="H182" s="577"/>
      <c r="I182" s="219"/>
      <c r="J182" s="46"/>
      <c r="L182" s="339" t="str">
        <f>mergeValue(A182) &amp;"."&amp; mergeValue(B182)</f>
        <v>1.1</v>
      </c>
      <c r="M182" s="159" t="s">
        <v>18</v>
      </c>
      <c r="N182" s="842"/>
      <c r="O182" s="843"/>
      <c r="P182" s="843"/>
      <c r="Q182" s="843"/>
      <c r="R182" s="843"/>
      <c r="S182" s="843"/>
      <c r="T182" s="843"/>
      <c r="U182" s="843"/>
      <c r="V182" s="843"/>
      <c r="W182" s="843"/>
      <c r="X182" s="843"/>
      <c r="Y182" s="843"/>
      <c r="Z182" s="843"/>
      <c r="AA182" s="843"/>
      <c r="AB182" s="843"/>
      <c r="AC182" s="843"/>
      <c r="AD182" s="843"/>
      <c r="AE182" s="843"/>
      <c r="AF182" s="843"/>
      <c r="AG182" s="843"/>
      <c r="AH182" s="843"/>
      <c r="AI182" s="843"/>
      <c r="AJ182" s="843"/>
      <c r="AK182" s="814"/>
      <c r="AL182" s="617" t="s">
        <v>544</v>
      </c>
      <c r="AM182" s="298"/>
      <c r="AN182" s="298"/>
      <c r="AO182" s="298"/>
      <c r="AP182" s="298"/>
      <c r="AQ182" s="298"/>
      <c r="AR182" s="298"/>
      <c r="AS182" s="298"/>
      <c r="AT182" s="298"/>
      <c r="AU182" s="298"/>
      <c r="AV182" s="298"/>
      <c r="AW182" s="298"/>
    </row>
    <row r="183" spans="1:50" s="35" customFormat="1" ht="45" customHeight="1">
      <c r="A183" s="793"/>
      <c r="B183" s="793"/>
      <c r="C183" s="793">
        <v>1</v>
      </c>
      <c r="D183" s="298"/>
      <c r="E183" s="298"/>
      <c r="F183" s="348"/>
      <c r="G183" s="577"/>
      <c r="H183" s="577"/>
      <c r="I183" s="219"/>
      <c r="J183" s="46"/>
      <c r="L183" s="339" t="str">
        <f>mergeValue(A183) &amp;"."&amp; mergeValue(B183)&amp;"."&amp; mergeValue(C183)</f>
        <v>1.1.1</v>
      </c>
      <c r="M183" s="160" t="s">
        <v>402</v>
      </c>
      <c r="N183" s="842"/>
      <c r="O183" s="843"/>
      <c r="P183" s="843"/>
      <c r="Q183" s="843"/>
      <c r="R183" s="843"/>
      <c r="S183" s="843"/>
      <c r="T183" s="843"/>
      <c r="U183" s="843"/>
      <c r="V183" s="843"/>
      <c r="W183" s="843"/>
      <c r="X183" s="843"/>
      <c r="Y183" s="843"/>
      <c r="Z183" s="843"/>
      <c r="AA183" s="843"/>
      <c r="AB183" s="843"/>
      <c r="AC183" s="843"/>
      <c r="AD183" s="843"/>
      <c r="AE183" s="843"/>
      <c r="AF183" s="843"/>
      <c r="AG183" s="843"/>
      <c r="AH183" s="843"/>
      <c r="AI183" s="843"/>
      <c r="AJ183" s="843"/>
      <c r="AK183" s="814"/>
      <c r="AL183" s="617" t="s">
        <v>683</v>
      </c>
      <c r="AM183" s="298"/>
      <c r="AN183" s="298"/>
      <c r="AO183" s="298"/>
      <c r="AP183" s="298"/>
      <c r="AQ183" s="298"/>
      <c r="AR183" s="298"/>
      <c r="AS183" s="298"/>
      <c r="AT183" s="298"/>
      <c r="AU183" s="298"/>
      <c r="AV183" s="298"/>
      <c r="AW183" s="298"/>
    </row>
    <row r="184" spans="1:50" s="35" customFormat="1" ht="20.100000000000001" customHeight="1">
      <c r="A184" s="793"/>
      <c r="B184" s="793"/>
      <c r="C184" s="793"/>
      <c r="D184" s="793">
        <v>1</v>
      </c>
      <c r="E184" s="298"/>
      <c r="F184" s="348"/>
      <c r="G184" s="577"/>
      <c r="H184" s="577"/>
      <c r="I184" s="797"/>
      <c r="J184" s="798"/>
      <c r="K184" s="778"/>
      <c r="L184" s="813" t="str">
        <f>mergeValue(A184) &amp;"."&amp; mergeValue(B184)&amp;"."&amp; mergeValue(C184)&amp;"."&amp; mergeValue(D184)</f>
        <v>1.1.1.1</v>
      </c>
      <c r="M184" s="815"/>
      <c r="N184" s="817"/>
      <c r="O184" s="803" t="s">
        <v>96</v>
      </c>
      <c r="P184" s="804"/>
      <c r="Q184" s="775" t="s">
        <v>88</v>
      </c>
      <c r="R184" s="794"/>
      <c r="S184" s="801">
        <v>1</v>
      </c>
      <c r="T184" s="805"/>
      <c r="U184" s="775" t="s">
        <v>88</v>
      </c>
      <c r="V184" s="794"/>
      <c r="W184" s="801" t="s">
        <v>96</v>
      </c>
      <c r="X184" s="802"/>
      <c r="Y184" s="775" t="s">
        <v>88</v>
      </c>
      <c r="Z184" s="191"/>
      <c r="AA184" s="113">
        <v>1</v>
      </c>
      <c r="AB184" s="420"/>
      <c r="AC184" s="573"/>
      <c r="AD184" s="573"/>
      <c r="AE184" s="574"/>
      <c r="AF184" s="573"/>
      <c r="AG184" s="575"/>
      <c r="AH184" s="576" t="s">
        <v>87</v>
      </c>
      <c r="AI184" s="575"/>
      <c r="AJ184" s="576" t="s">
        <v>88</v>
      </c>
      <c r="AK184" s="282"/>
      <c r="AL184" s="784" t="s">
        <v>548</v>
      </c>
      <c r="AM184" s="298" t="str">
        <f>strCheckDateOnDP(AC184:AK184,List06_10_DP)</f>
        <v/>
      </c>
      <c r="AN184" s="317" t="str">
        <f>IF(AND(COUNTIF(AO180:AO180,AO184)&gt;1,AO184&lt;&gt;""),"ErrUnique:HasDoubleConn","")</f>
        <v/>
      </c>
      <c r="AO184" s="317"/>
      <c r="AP184" s="317"/>
      <c r="AQ184" s="317"/>
      <c r="AR184" s="317"/>
      <c r="AS184" s="317"/>
      <c r="AT184" s="298"/>
      <c r="AU184" s="298"/>
      <c r="AV184" s="298"/>
      <c r="AW184" s="298"/>
    </row>
    <row r="185" spans="1:50" s="35" customFormat="1" ht="20.100000000000001" customHeight="1">
      <c r="A185" s="793"/>
      <c r="B185" s="793"/>
      <c r="C185" s="793"/>
      <c r="D185" s="793"/>
      <c r="E185" s="298"/>
      <c r="F185" s="348"/>
      <c r="G185" s="577"/>
      <c r="H185" s="577"/>
      <c r="I185" s="797"/>
      <c r="J185" s="798"/>
      <c r="K185" s="778"/>
      <c r="L185" s="799"/>
      <c r="M185" s="816"/>
      <c r="N185" s="817"/>
      <c r="O185" s="803"/>
      <c r="P185" s="804"/>
      <c r="Q185" s="775"/>
      <c r="R185" s="794"/>
      <c r="S185" s="801"/>
      <c r="T185" s="806"/>
      <c r="U185" s="775"/>
      <c r="V185" s="794"/>
      <c r="W185" s="801"/>
      <c r="X185" s="802"/>
      <c r="Y185" s="775"/>
      <c r="Z185" s="442"/>
      <c r="AA185" s="210"/>
      <c r="AB185" s="210"/>
      <c r="AC185" s="261"/>
      <c r="AD185" s="261"/>
      <c r="AE185" s="261"/>
      <c r="AF185" s="300" t="str">
        <f>AG184 &amp; "-" &amp; AI184</f>
        <v>-</v>
      </c>
      <c r="AG185" s="300"/>
      <c r="AH185" s="300"/>
      <c r="AI185" s="300"/>
      <c r="AJ185" s="300" t="s">
        <v>88</v>
      </c>
      <c r="AK185" s="445"/>
      <c r="AL185" s="784"/>
      <c r="AM185" s="298"/>
      <c r="AN185" s="317"/>
      <c r="AO185" s="317"/>
      <c r="AP185" s="317"/>
      <c r="AQ185" s="317"/>
      <c r="AR185" s="317"/>
      <c r="AS185" s="317"/>
      <c r="AT185" s="298"/>
      <c r="AU185" s="298"/>
      <c r="AV185" s="298"/>
      <c r="AW185" s="298"/>
    </row>
    <row r="186" spans="1:50" s="35" customFormat="1" ht="20.100000000000001" customHeight="1">
      <c r="A186" s="793"/>
      <c r="B186" s="793"/>
      <c r="C186" s="793"/>
      <c r="D186" s="793"/>
      <c r="E186" s="298"/>
      <c r="F186" s="348"/>
      <c r="G186" s="577"/>
      <c r="H186" s="577"/>
      <c r="I186" s="797"/>
      <c r="J186" s="798"/>
      <c r="K186" s="778"/>
      <c r="L186" s="799"/>
      <c r="M186" s="816"/>
      <c r="N186" s="817"/>
      <c r="O186" s="803"/>
      <c r="P186" s="804"/>
      <c r="Q186" s="775"/>
      <c r="R186" s="794"/>
      <c r="S186" s="801"/>
      <c r="T186" s="807"/>
      <c r="U186" s="775"/>
      <c r="V186" s="444"/>
      <c r="W186" s="177"/>
      <c r="X186" s="210"/>
      <c r="Y186" s="260"/>
      <c r="Z186" s="260"/>
      <c r="AA186" s="260"/>
      <c r="AB186" s="260"/>
      <c r="AC186" s="261"/>
      <c r="AD186" s="261"/>
      <c r="AE186" s="261"/>
      <c r="AF186" s="261"/>
      <c r="AG186" s="262"/>
      <c r="AH186" s="198"/>
      <c r="AI186" s="198"/>
      <c r="AJ186" s="262"/>
      <c r="AK186" s="186"/>
      <c r="AL186" s="784"/>
      <c r="AM186" s="298"/>
      <c r="AN186" s="317"/>
      <c r="AO186" s="317"/>
      <c r="AP186" s="317"/>
      <c r="AQ186" s="317"/>
      <c r="AR186" s="317"/>
      <c r="AS186" s="317"/>
      <c r="AT186" s="298"/>
      <c r="AU186" s="298"/>
      <c r="AV186" s="298"/>
      <c r="AW186" s="298"/>
    </row>
    <row r="187" spans="1:50" s="35" customFormat="1" ht="20.100000000000001" customHeight="1">
      <c r="A187" s="793"/>
      <c r="B187" s="793"/>
      <c r="C187" s="793"/>
      <c r="D187" s="793"/>
      <c r="E187" s="298"/>
      <c r="F187" s="348"/>
      <c r="G187" s="577"/>
      <c r="H187" s="577"/>
      <c r="I187" s="797"/>
      <c r="J187" s="798"/>
      <c r="K187" s="778"/>
      <c r="L187" s="799"/>
      <c r="M187" s="816"/>
      <c r="N187" s="817"/>
      <c r="O187" s="803"/>
      <c r="P187" s="804"/>
      <c r="Q187" s="775"/>
      <c r="R187" s="263"/>
      <c r="S187" s="265"/>
      <c r="T187" s="264"/>
      <c r="U187" s="260"/>
      <c r="V187" s="260"/>
      <c r="W187" s="260"/>
      <c r="X187" s="260"/>
      <c r="Y187" s="260"/>
      <c r="Z187" s="260"/>
      <c r="AA187" s="260"/>
      <c r="AB187" s="260"/>
      <c r="AC187" s="261"/>
      <c r="AD187" s="261"/>
      <c r="AE187" s="261"/>
      <c r="AF187" s="261"/>
      <c r="AG187" s="262"/>
      <c r="AH187" s="198"/>
      <c r="AI187" s="198"/>
      <c r="AJ187" s="262"/>
      <c r="AK187" s="186"/>
      <c r="AL187" s="784"/>
      <c r="AM187" s="298"/>
      <c r="AN187" s="317"/>
      <c r="AO187" s="317"/>
      <c r="AP187" s="317"/>
      <c r="AQ187" s="317"/>
      <c r="AR187" s="317"/>
      <c r="AS187" s="317"/>
      <c r="AT187" s="298"/>
      <c r="AU187" s="298"/>
      <c r="AV187" s="298"/>
      <c r="AW187" s="298"/>
    </row>
    <row r="188" spans="1:50" ht="20.100000000000001" customHeight="1">
      <c r="A188" s="793"/>
      <c r="B188" s="793"/>
      <c r="C188" s="793"/>
      <c r="D188" s="793"/>
      <c r="E188" s="350"/>
      <c r="F188" s="351"/>
      <c r="G188" s="350"/>
      <c r="H188" s="350"/>
      <c r="I188" s="797"/>
      <c r="J188" s="798"/>
      <c r="K188" s="778"/>
      <c r="L188" s="799"/>
      <c r="M188" s="816"/>
      <c r="N188" s="443"/>
      <c r="O188" s="164"/>
      <c r="P188" s="210" t="s">
        <v>410</v>
      </c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266"/>
      <c r="AL188" s="784"/>
      <c r="AM188" s="307"/>
      <c r="AN188" s="307"/>
      <c r="AO188" s="318"/>
      <c r="AP188" s="318"/>
      <c r="AQ188" s="318"/>
      <c r="AR188" s="318"/>
      <c r="AS188" s="318"/>
      <c r="AT188" s="307"/>
      <c r="AU188" s="307"/>
      <c r="AV188" s="307"/>
      <c r="AW188" s="307"/>
    </row>
    <row r="189" spans="1:50" ht="15" customHeight="1">
      <c r="A189" s="793"/>
      <c r="B189" s="793"/>
      <c r="C189" s="793"/>
      <c r="D189" s="350"/>
      <c r="E189" s="350"/>
      <c r="F189" s="348"/>
      <c r="G189" s="350"/>
      <c r="H189" s="350"/>
      <c r="I189" s="180"/>
      <c r="J189" s="85"/>
      <c r="K189" s="180"/>
      <c r="L189" s="328"/>
      <c r="M189" s="163" t="s">
        <v>5</v>
      </c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86"/>
      <c r="AL189" s="784"/>
      <c r="AM189" s="307"/>
      <c r="AN189" s="307"/>
      <c r="AO189" s="318"/>
      <c r="AP189" s="318"/>
      <c r="AQ189" s="318"/>
      <c r="AR189" s="318"/>
      <c r="AS189" s="318"/>
      <c r="AT189" s="307"/>
      <c r="AU189" s="307"/>
      <c r="AV189" s="307"/>
      <c r="AW189" s="307"/>
    </row>
    <row r="190" spans="1:50" ht="15" customHeight="1">
      <c r="A190" s="793"/>
      <c r="B190" s="793"/>
      <c r="C190" s="350"/>
      <c r="D190" s="350"/>
      <c r="E190" s="350"/>
      <c r="F190" s="348"/>
      <c r="G190" s="350"/>
      <c r="H190" s="350"/>
      <c r="I190" s="180"/>
      <c r="J190" s="85"/>
      <c r="K190" s="180"/>
      <c r="L190" s="112"/>
      <c r="M190" s="162" t="s">
        <v>403</v>
      </c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57"/>
      <c r="AD190" s="157"/>
      <c r="AE190" s="157"/>
      <c r="AF190" s="157"/>
      <c r="AG190" s="262"/>
      <c r="AH190" s="163"/>
      <c r="AI190" s="197"/>
      <c r="AJ190" s="162"/>
      <c r="AK190" s="198"/>
      <c r="AL190" s="186"/>
      <c r="AM190" s="307"/>
      <c r="AN190" s="307"/>
      <c r="AO190" s="307"/>
      <c r="AP190" s="307"/>
      <c r="AQ190" s="307"/>
      <c r="AR190" s="307"/>
      <c r="AS190" s="307"/>
      <c r="AT190" s="307"/>
      <c r="AU190" s="307"/>
      <c r="AV190" s="307"/>
      <c r="AW190" s="307"/>
    </row>
    <row r="191" spans="1:50" ht="15" customHeight="1">
      <c r="A191" s="793"/>
      <c r="B191" s="350"/>
      <c r="C191" s="350"/>
      <c r="D191" s="350"/>
      <c r="E191" s="350"/>
      <c r="F191" s="348"/>
      <c r="G191" s="350"/>
      <c r="H191" s="350"/>
      <c r="I191" s="180"/>
      <c r="J191" s="85"/>
      <c r="K191" s="180"/>
      <c r="L191" s="112"/>
      <c r="M191" s="177" t="s">
        <v>21</v>
      </c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57"/>
      <c r="AD191" s="157"/>
      <c r="AE191" s="157"/>
      <c r="AF191" s="157"/>
      <c r="AG191" s="262"/>
      <c r="AH191" s="163"/>
      <c r="AI191" s="197"/>
      <c r="AJ191" s="162"/>
      <c r="AK191" s="198"/>
      <c r="AL191" s="186"/>
      <c r="AM191" s="307"/>
      <c r="AN191" s="307"/>
      <c r="AO191" s="307"/>
      <c r="AP191" s="307"/>
      <c r="AQ191" s="307"/>
      <c r="AR191" s="307"/>
      <c r="AS191" s="307"/>
      <c r="AT191" s="307"/>
      <c r="AU191" s="307"/>
      <c r="AV191" s="307"/>
      <c r="AW191" s="307"/>
    </row>
    <row r="192" spans="1:50" ht="15" customHeight="1">
      <c r="F192" s="179"/>
      <c r="G192" s="180"/>
      <c r="H192" s="180"/>
      <c r="I192" s="220"/>
      <c r="J192" s="85"/>
      <c r="L192" s="112"/>
      <c r="M192" s="210" t="s">
        <v>312</v>
      </c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157"/>
      <c r="AD192" s="157"/>
      <c r="AE192" s="157"/>
      <c r="AF192" s="157"/>
      <c r="AG192" s="262"/>
      <c r="AH192" s="163"/>
      <c r="AI192" s="197"/>
      <c r="AJ192" s="162"/>
      <c r="AK192" s="198"/>
      <c r="AL192" s="186"/>
      <c r="AM192" s="307"/>
      <c r="AN192" s="307"/>
      <c r="AO192" s="307"/>
      <c r="AP192" s="307"/>
      <c r="AQ192" s="307"/>
      <c r="AR192" s="307"/>
      <c r="AS192" s="307"/>
      <c r="AT192" s="307"/>
      <c r="AU192" s="307"/>
      <c r="AV192" s="307"/>
      <c r="AW192" s="307"/>
    </row>
    <row r="193" spans="1:46" ht="15" customHeight="1">
      <c r="G193" s="179"/>
      <c r="H193" s="180"/>
      <c r="I193" s="180"/>
      <c r="J193" s="85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307"/>
      <c r="AL193" s="307"/>
      <c r="AM193" s="307"/>
      <c r="AN193" s="307"/>
      <c r="AO193" s="307"/>
      <c r="AP193" s="307"/>
      <c r="AQ193" s="307"/>
      <c r="AR193" s="307"/>
      <c r="AS193" s="307"/>
      <c r="AT193" s="307"/>
    </row>
    <row r="194" spans="1:46" ht="15" customHeight="1">
      <c r="G194" s="179"/>
      <c r="H194" s="180"/>
      <c r="I194" s="180"/>
      <c r="J194" s="85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307"/>
      <c r="AL194" s="307"/>
      <c r="AM194" s="307"/>
      <c r="AN194" s="307"/>
      <c r="AO194" s="307"/>
      <c r="AP194" s="307"/>
      <c r="AQ194" s="307"/>
      <c r="AR194" s="307"/>
      <c r="AS194" s="307"/>
      <c r="AT194" s="307"/>
    </row>
    <row r="195" spans="1:46" ht="15" customHeight="1">
      <c r="G195" s="179"/>
      <c r="H195" s="180"/>
      <c r="I195" s="180"/>
      <c r="J195" s="85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</row>
    <row r="196" spans="1:46" ht="15" customHeight="1">
      <c r="G196" s="179"/>
      <c r="H196" s="180"/>
      <c r="I196" s="180"/>
      <c r="J196" s="85"/>
      <c r="K196" s="180"/>
      <c r="L196" s="180"/>
      <c r="M196" s="180"/>
      <c r="N196" s="180"/>
      <c r="O196" s="180"/>
      <c r="Q196" s="352"/>
      <c r="U196" s="114"/>
      <c r="V196" s="180"/>
      <c r="W196" s="180"/>
      <c r="X196" s="180"/>
      <c r="Y196" s="352"/>
      <c r="Z196" s="180"/>
      <c r="AA196" s="180"/>
      <c r="AB196" s="180"/>
      <c r="AC196" s="330"/>
      <c r="AD196" s="180"/>
    </row>
    <row r="197" spans="1:46" ht="15" customHeight="1">
      <c r="G197" s="179"/>
      <c r="H197" s="180"/>
      <c r="I197" s="180"/>
      <c r="J197" s="85"/>
      <c r="K197" s="180"/>
      <c r="L197" s="180"/>
      <c r="M197" s="180"/>
      <c r="N197" s="180"/>
      <c r="O197" s="180"/>
      <c r="Q197" s="337"/>
      <c r="Y197" s="180"/>
      <c r="Z197" s="180"/>
      <c r="AA197" s="180"/>
      <c r="AB197" s="180"/>
      <c r="AC197" s="180"/>
      <c r="AD197" s="180"/>
      <c r="AE197" s="180"/>
    </row>
    <row r="198" spans="1:46" ht="15" customHeight="1">
      <c r="G198" s="179"/>
      <c r="H198" s="180"/>
      <c r="I198" s="180"/>
      <c r="J198" s="85"/>
      <c r="K198" s="180"/>
      <c r="L198" s="180"/>
      <c r="M198" s="180"/>
      <c r="N198" s="180"/>
      <c r="O198" s="180"/>
      <c r="Q198" s="337"/>
      <c r="Y198" s="180"/>
      <c r="Z198" s="180"/>
      <c r="AA198" s="180"/>
      <c r="AB198" s="180"/>
      <c r="AC198" s="180"/>
      <c r="AD198" s="180"/>
      <c r="AE198" s="180"/>
    </row>
    <row r="199" spans="1:46" ht="15" customHeight="1">
      <c r="G199" s="179"/>
      <c r="H199" s="180"/>
      <c r="I199" s="180"/>
      <c r="J199" s="85"/>
      <c r="K199" s="180"/>
      <c r="L199" s="180"/>
      <c r="M199" s="180"/>
      <c r="N199" s="180"/>
      <c r="O199" s="180"/>
      <c r="P199" s="180"/>
      <c r="Q199" s="337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</row>
    <row r="200" spans="1:46" ht="15" customHeight="1">
      <c r="G200" s="179"/>
      <c r="H200" s="180"/>
      <c r="I200" s="180"/>
      <c r="J200" s="85"/>
      <c r="K200" s="180"/>
      <c r="L200" s="180"/>
      <c r="M200" s="180"/>
      <c r="Q200" s="775" t="s">
        <v>88</v>
      </c>
      <c r="R200" s="851"/>
      <c r="S200" s="801">
        <v>1</v>
      </c>
      <c r="T200" s="850"/>
      <c r="U200" s="775" t="s">
        <v>87</v>
      </c>
      <c r="V200" s="794"/>
      <c r="W200" s="801">
        <v>1</v>
      </c>
      <c r="X200" s="849"/>
      <c r="Y200" s="775" t="s">
        <v>87</v>
      </c>
      <c r="Z200" s="191"/>
      <c r="AA200" s="113">
        <v>1</v>
      </c>
      <c r="AB200" s="330"/>
    </row>
    <row r="201" spans="1:46" ht="15" customHeight="1">
      <c r="G201" s="179"/>
      <c r="H201" s="180"/>
      <c r="I201" s="180"/>
      <c r="J201" s="85"/>
      <c r="K201" s="180"/>
      <c r="L201" s="180"/>
      <c r="M201" s="180"/>
      <c r="Q201" s="775"/>
      <c r="R201" s="851"/>
      <c r="S201" s="801"/>
      <c r="T201" s="850"/>
      <c r="U201" s="775"/>
      <c r="V201" s="794"/>
      <c r="W201" s="801"/>
      <c r="X201" s="849"/>
      <c r="Y201" s="775"/>
      <c r="Z201" s="442"/>
      <c r="AA201" s="210"/>
      <c r="AB201" s="115" t="s">
        <v>412</v>
      </c>
    </row>
    <row r="202" spans="1:46" ht="15" customHeight="1">
      <c r="G202" s="179"/>
      <c r="H202" s="180"/>
      <c r="I202" s="180"/>
      <c r="J202" s="85"/>
      <c r="K202" s="180"/>
      <c r="L202" s="180"/>
      <c r="M202" s="180"/>
      <c r="Q202" s="775"/>
      <c r="R202" s="851"/>
      <c r="S202" s="801"/>
      <c r="T202" s="850"/>
      <c r="U202" s="775"/>
      <c r="V202" s="444"/>
      <c r="W202" s="177"/>
      <c r="X202" s="210" t="s">
        <v>411</v>
      </c>
      <c r="Y202" s="260"/>
      <c r="Z202" s="260"/>
      <c r="AA202" s="260"/>
      <c r="AB202" s="569"/>
    </row>
    <row r="203" spans="1:46" ht="15" customHeight="1">
      <c r="G203" s="179"/>
      <c r="H203" s="180"/>
      <c r="I203" s="180"/>
      <c r="J203" s="85"/>
      <c r="K203" s="180"/>
      <c r="L203" s="180"/>
      <c r="M203" s="180"/>
      <c r="Q203" s="775"/>
      <c r="R203" s="265"/>
      <c r="S203" s="265"/>
      <c r="T203" s="264"/>
      <c r="U203" s="260"/>
      <c r="V203" s="260"/>
      <c r="W203" s="260"/>
      <c r="X203" s="260"/>
      <c r="Y203" s="260"/>
      <c r="Z203" s="260"/>
      <c r="AA203" s="260"/>
      <c r="AB203" s="569"/>
    </row>
    <row r="205" spans="1:46" s="35" customFormat="1" ht="17.100000000000001" customHeight="1">
      <c r="A205" s="98"/>
      <c r="B205" s="98"/>
      <c r="C205" s="86"/>
      <c r="D205" s="165"/>
      <c r="E205" s="225"/>
      <c r="F205" s="227"/>
      <c r="G205" s="227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167"/>
      <c r="U205" s="167"/>
      <c r="V205" s="167"/>
      <c r="W205" s="228"/>
      <c r="X205" s="228"/>
    </row>
    <row r="206" spans="1:46" s="34" customFormat="1" ht="11.25">
      <c r="A206" s="34" t="s">
        <v>280</v>
      </c>
    </row>
    <row r="207" spans="1:46" ht="11.25"/>
    <row r="208" spans="1:46" s="12" customFormat="1" ht="15" customHeight="1">
      <c r="C208" s="221"/>
      <c r="D208" s="128"/>
      <c r="E208" s="222"/>
    </row>
    <row r="210" spans="1:24" s="34" customFormat="1" ht="17.100000000000001" customHeight="1">
      <c r="A210" s="34" t="s">
        <v>279</v>
      </c>
    </row>
    <row r="212" spans="1:24" s="35" customFormat="1" ht="17.100000000000001" customHeight="1">
      <c r="A212" s="98"/>
      <c r="B212" s="98"/>
      <c r="C212" s="86"/>
      <c r="D212" s="165"/>
      <c r="E212" s="107">
        <v>1</v>
      </c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9"/>
      <c r="S212" s="109"/>
      <c r="T212" s="109"/>
      <c r="U212" s="110"/>
      <c r="V212" s="110"/>
      <c r="W212" s="110"/>
      <c r="X212" s="111"/>
    </row>
    <row r="214" spans="1:24" s="34" customFormat="1" ht="17.100000000000001" customHeight="1">
      <c r="A214" s="34" t="s">
        <v>280</v>
      </c>
    </row>
    <row r="215" spans="1:24" ht="17.100000000000001" customHeight="1">
      <c r="G215" s="95"/>
      <c r="H215" s="95"/>
    </row>
    <row r="216" spans="1:24" s="35" customFormat="1" ht="17.100000000000001" customHeight="1">
      <c r="A216" s="97"/>
      <c r="B216" s="88"/>
      <c r="C216" s="86"/>
      <c r="D216" s="165"/>
      <c r="E216" s="113" t="s">
        <v>96</v>
      </c>
      <c r="F216" s="108"/>
      <c r="G216" s="108"/>
      <c r="H216" s="108"/>
      <c r="I216" s="108"/>
      <c r="J216" s="109"/>
      <c r="K216" s="109"/>
      <c r="L216" s="109"/>
      <c r="M216" s="110"/>
      <c r="N216" s="110"/>
      <c r="O216" s="110"/>
      <c r="P216" s="111"/>
      <c r="Q216" s="89"/>
      <c r="R216" s="89"/>
      <c r="S216" s="89"/>
      <c r="T216" s="89"/>
      <c r="U216" s="89"/>
      <c r="V216" s="89"/>
      <c r="W216" s="89"/>
      <c r="X216" s="89"/>
    </row>
    <row r="218" spans="1:24" s="34" customFormat="1" ht="17.100000000000001" customHeight="1">
      <c r="A218" s="34" t="s">
        <v>281</v>
      </c>
    </row>
    <row r="219" spans="1:24" ht="17.100000000000001" customHeight="1">
      <c r="G219" s="95"/>
      <c r="H219" s="95"/>
    </row>
    <row r="220" spans="1:24" s="35" customFormat="1" ht="17.100000000000001" customHeight="1">
      <c r="A220" s="97"/>
      <c r="B220" s="88"/>
      <c r="C220" s="86"/>
      <c r="D220" s="165"/>
      <c r="E220" s="113" t="s">
        <v>96</v>
      </c>
      <c r="F220" s="108"/>
      <c r="G220" s="108"/>
      <c r="H220" s="108"/>
      <c r="I220" s="108"/>
      <c r="J220" s="109"/>
      <c r="K220" s="109"/>
      <c r="L220" s="109"/>
      <c r="M220" s="110"/>
      <c r="N220" s="110"/>
      <c r="O220" s="110"/>
      <c r="P220" s="111"/>
      <c r="Q220" s="89"/>
      <c r="R220" s="89"/>
      <c r="S220" s="89"/>
      <c r="T220" s="89"/>
      <c r="U220" s="89"/>
      <c r="V220" s="89"/>
      <c r="W220" s="89"/>
      <c r="X220" s="89"/>
    </row>
    <row r="222" spans="1:24" s="34" customFormat="1" ht="17.100000000000001" customHeight="1">
      <c r="A222" s="34" t="s">
        <v>308</v>
      </c>
      <c r="B222" s="34" t="s">
        <v>309</v>
      </c>
      <c r="C222" s="34" t="s">
        <v>310</v>
      </c>
    </row>
    <row r="224" spans="1:24" s="22" customFormat="1" ht="20.100000000000001" customHeight="1">
      <c r="A224" s="91"/>
      <c r="B224" s="90"/>
      <c r="C224" s="19"/>
      <c r="D224" s="20"/>
      <c r="F224" s="39" t="s">
        <v>84</v>
      </c>
      <c r="G224" s="26"/>
      <c r="I224" s="54"/>
    </row>
    <row r="225" spans="1:9" s="22" customFormat="1" ht="22.5">
      <c r="A225" s="91"/>
      <c r="B225" s="92"/>
      <c r="C225" s="19"/>
      <c r="D225" s="32"/>
      <c r="E225" s="31" t="s">
        <v>80</v>
      </c>
      <c r="F225" s="33"/>
      <c r="G225" s="26"/>
      <c r="I225" s="54"/>
    </row>
    <row r="226" spans="1:9" s="22" customFormat="1" ht="19.5">
      <c r="A226" s="91"/>
      <c r="B226" s="92"/>
      <c r="C226" s="19"/>
      <c r="D226" s="32"/>
      <c r="E226" s="31" t="s">
        <v>81</v>
      </c>
      <c r="F226" s="33"/>
      <c r="G226" s="26"/>
      <c r="I226" s="54"/>
    </row>
    <row r="227" spans="1:9" s="22" customFormat="1" ht="13.5" customHeight="1">
      <c r="A227" s="90"/>
      <c r="B227" s="90"/>
      <c r="C227" s="19"/>
      <c r="D227" s="23"/>
      <c r="E227" s="24"/>
      <c r="F227" s="38"/>
      <c r="G227" s="20"/>
      <c r="I227" s="54"/>
    </row>
    <row r="228" spans="1:9" s="22" customFormat="1" ht="20.100000000000001" customHeight="1">
      <c r="A228" s="91"/>
      <c r="B228" s="90"/>
      <c r="C228" s="19"/>
      <c r="D228" s="20"/>
      <c r="F228" s="39" t="s">
        <v>175</v>
      </c>
      <c r="G228" s="26"/>
      <c r="I228" s="54"/>
    </row>
    <row r="229" spans="1:9" s="22" customFormat="1" ht="22.5">
      <c r="A229" s="91"/>
      <c r="B229" s="92"/>
      <c r="C229" s="19"/>
      <c r="D229" s="32"/>
      <c r="E229" s="40" t="s">
        <v>90</v>
      </c>
      <c r="F229" s="33"/>
      <c r="G229" s="26"/>
      <c r="I229" s="54"/>
    </row>
    <row r="230" spans="1:9" s="22" customFormat="1" ht="22.5">
      <c r="A230" s="91"/>
      <c r="B230" s="92"/>
      <c r="C230" s="19"/>
      <c r="D230" s="32"/>
      <c r="E230" s="40" t="s">
        <v>174</v>
      </c>
      <c r="F230" s="33"/>
      <c r="G230" s="26"/>
      <c r="I230" s="54"/>
    </row>
    <row r="231" spans="1:9" s="22" customFormat="1" ht="13.5" customHeight="1">
      <c r="A231" s="90"/>
      <c r="B231" s="90"/>
      <c r="C231" s="19"/>
      <c r="D231" s="23"/>
      <c r="E231" s="24"/>
      <c r="F231" s="38"/>
      <c r="G231" s="20"/>
      <c r="I231" s="54"/>
    </row>
    <row r="232" spans="1:9" s="22" customFormat="1" ht="20.100000000000001" customHeight="1">
      <c r="A232" s="91"/>
      <c r="B232" s="90"/>
      <c r="C232" s="19"/>
      <c r="D232" s="20"/>
      <c r="F232" s="39" t="s">
        <v>176</v>
      </c>
      <c r="G232" s="26"/>
      <c r="I232" s="54"/>
    </row>
    <row r="233" spans="1:9" s="22" customFormat="1" ht="22.5">
      <c r="A233" s="91"/>
      <c r="B233" s="92"/>
      <c r="C233" s="19"/>
      <c r="D233" s="32"/>
      <c r="E233" s="40" t="s">
        <v>90</v>
      </c>
      <c r="F233" s="33"/>
      <c r="G233" s="26"/>
      <c r="I233" s="54"/>
    </row>
    <row r="234" spans="1:9" s="22" customFormat="1" ht="22.5">
      <c r="A234" s="91"/>
      <c r="B234" s="92"/>
      <c r="C234" s="19"/>
      <c r="D234" s="32"/>
      <c r="E234" s="40" t="s">
        <v>174</v>
      </c>
      <c r="F234" s="33"/>
      <c r="G234" s="26"/>
      <c r="I234" s="54"/>
    </row>
    <row r="235" spans="1:9" s="22" customFormat="1" ht="13.5" customHeight="1">
      <c r="A235" s="90"/>
      <c r="B235" s="90"/>
      <c r="C235" s="19"/>
      <c r="D235" s="23"/>
      <c r="E235" s="24"/>
      <c r="F235" s="38"/>
      <c r="G235" s="20"/>
      <c r="I235" s="54"/>
    </row>
    <row r="236" spans="1:9" s="22" customFormat="1" ht="20.100000000000001" customHeight="1">
      <c r="A236" s="91"/>
      <c r="B236" s="90"/>
      <c r="C236" s="19"/>
      <c r="D236" s="20"/>
      <c r="F236" s="39" t="s">
        <v>177</v>
      </c>
      <c r="G236" s="26"/>
      <c r="I236" s="54"/>
    </row>
    <row r="237" spans="1:9" s="22" customFormat="1" ht="22.5">
      <c r="A237" s="91"/>
      <c r="B237" s="92"/>
      <c r="C237" s="19"/>
      <c r="D237" s="32"/>
      <c r="E237" s="31" t="s">
        <v>90</v>
      </c>
      <c r="F237" s="33"/>
      <c r="G237" s="26"/>
      <c r="I237" s="54"/>
    </row>
    <row r="238" spans="1:9" s="22" customFormat="1" ht="19.5">
      <c r="A238" s="91"/>
      <c r="B238" s="92"/>
      <c r="C238" s="19"/>
      <c r="D238" s="32"/>
      <c r="E238" s="31" t="s">
        <v>91</v>
      </c>
      <c r="F238" s="33"/>
      <c r="G238" s="26"/>
      <c r="I238" s="54"/>
    </row>
    <row r="239" spans="1:9" s="22" customFormat="1" ht="22.5">
      <c r="A239" s="91"/>
      <c r="B239" s="92"/>
      <c r="C239" s="19"/>
      <c r="D239" s="32"/>
      <c r="E239" s="40" t="s">
        <v>174</v>
      </c>
      <c r="F239" s="33"/>
      <c r="G239" s="26"/>
      <c r="I239" s="54"/>
    </row>
    <row r="240" spans="1:9" s="22" customFormat="1" ht="19.5">
      <c r="A240" s="91"/>
      <c r="B240" s="92"/>
      <c r="C240" s="19"/>
      <c r="D240" s="32"/>
      <c r="E240" s="31" t="s">
        <v>92</v>
      </c>
      <c r="F240" s="33"/>
      <c r="G240" s="26"/>
      <c r="I240" s="54"/>
    </row>
    <row r="242" spans="1:83" s="34" customFormat="1" ht="17.100000000000001" customHeight="1">
      <c r="A242" s="34" t="s">
        <v>329</v>
      </c>
    </row>
    <row r="244" spans="1:83" s="132" customFormat="1" ht="14.25">
      <c r="A244" s="243" t="s">
        <v>53</v>
      </c>
      <c r="B244" s="140" t="s">
        <v>256</v>
      </c>
      <c r="C244" s="141"/>
      <c r="D244" s="143"/>
      <c r="E244" s="608"/>
      <c r="F244" s="448" t="s">
        <v>256</v>
      </c>
      <c r="G244" s="448" t="s">
        <v>256</v>
      </c>
      <c r="H244" s="448" t="s">
        <v>256</v>
      </c>
      <c r="I244" s="451"/>
      <c r="J244" s="449"/>
      <c r="K244" s="450"/>
      <c r="M244" s="613" t="str">
        <f>IF(ISERROR(INDEX(kind_of_nameforms,MATCH(E244,kind_of_forms,0),1)),"",INDEX(kind_of_nameforms,MATCH(E244,kind_of_forms,0),1))</f>
        <v/>
      </c>
    </row>
    <row r="247" spans="1:83" s="386" customFormat="1" ht="15">
      <c r="A247" s="34" t="s">
        <v>452</v>
      </c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85"/>
      <c r="V247" s="34"/>
      <c r="W247" s="34"/>
    </row>
    <row r="248" spans="1:83" s="386" customFormat="1" ht="15">
      <c r="D248" s="495"/>
      <c r="E248" s="495"/>
      <c r="F248" s="495"/>
      <c r="G248" s="495"/>
      <c r="H248" s="495"/>
      <c r="I248" s="495"/>
      <c r="J248" s="495"/>
      <c r="K248" s="495"/>
      <c r="L248" s="495"/>
      <c r="U248" s="387"/>
    </row>
    <row r="249" spans="1:83" s="390" customFormat="1" ht="15" customHeight="1">
      <c r="A249" s="89"/>
      <c r="B249" s="249" t="s">
        <v>453</v>
      </c>
      <c r="C249" s="878"/>
      <c r="D249" s="727">
        <v>1</v>
      </c>
      <c r="E249" s="773"/>
      <c r="F249" s="489"/>
      <c r="G249" s="251">
        <v>0</v>
      </c>
      <c r="H249" s="494"/>
      <c r="I249" s="375"/>
      <c r="J249" s="532" t="s">
        <v>597</v>
      </c>
      <c r="K249" s="177"/>
      <c r="L249" s="391"/>
      <c r="M249" s="317">
        <f>mergeValue(H249)</f>
        <v>0</v>
      </c>
      <c r="N249" s="298"/>
      <c r="O249" s="298"/>
      <c r="P249" s="317" t="str">
        <f>IF(ISERROR(MATCH(Q249,MODesc,0)),"n","y")</f>
        <v>n</v>
      </c>
      <c r="Q249" s="298"/>
      <c r="R249" s="317" t="str">
        <f>K249&amp;"("&amp;L249&amp;")"</f>
        <v>()</v>
      </c>
      <c r="S249" s="249"/>
      <c r="T249" s="249"/>
      <c r="U249" s="373"/>
      <c r="V249" s="249"/>
      <c r="W249" s="249"/>
      <c r="X249" s="249"/>
      <c r="Y249" s="389"/>
      <c r="Z249" s="389"/>
      <c r="AA249" s="350"/>
      <c r="AB249" s="350"/>
      <c r="AC249" s="350"/>
      <c r="AD249" s="350"/>
      <c r="AE249" s="350"/>
      <c r="AF249" s="350"/>
      <c r="AG249" s="350"/>
      <c r="AH249" s="350"/>
      <c r="AI249" s="350"/>
      <c r="AJ249" s="350"/>
      <c r="AK249" s="350"/>
      <c r="AL249" s="350"/>
      <c r="AM249" s="350"/>
      <c r="AN249" s="350"/>
      <c r="AO249" s="350"/>
      <c r="AP249" s="350"/>
      <c r="AQ249" s="350"/>
      <c r="AR249" s="350"/>
      <c r="AS249" s="350"/>
      <c r="AT249" s="350"/>
      <c r="AU249" s="350"/>
      <c r="AV249" s="350"/>
      <c r="AW249" s="350"/>
      <c r="AX249" s="350"/>
      <c r="AY249" s="350"/>
      <c r="AZ249" s="350"/>
      <c r="BA249" s="350"/>
      <c r="BB249" s="350"/>
      <c r="BC249" s="350"/>
      <c r="BD249" s="350"/>
      <c r="BE249" s="350"/>
      <c r="BF249" s="350"/>
      <c r="BG249" s="350"/>
      <c r="BH249" s="350"/>
      <c r="BI249" s="350"/>
      <c r="BJ249" s="350"/>
      <c r="BK249" s="350"/>
      <c r="BL249" s="350"/>
      <c r="BM249" s="350"/>
      <c r="BN249" s="350"/>
      <c r="BO249" s="350"/>
      <c r="BP249" s="350"/>
      <c r="BQ249" s="350"/>
      <c r="BR249" s="350"/>
      <c r="BS249" s="350"/>
      <c r="BT249" s="350"/>
      <c r="BU249" s="350"/>
      <c r="BV249" s="389"/>
      <c r="BW249" s="389"/>
      <c r="BX249" s="389"/>
      <c r="BY249" s="389"/>
      <c r="BZ249" s="389"/>
      <c r="CA249" s="389"/>
      <c r="CB249" s="389"/>
      <c r="CC249" s="389"/>
      <c r="CD249" s="389"/>
      <c r="CE249" s="389"/>
    </row>
    <row r="250" spans="1:83" s="390" customFormat="1" ht="15" customHeight="1">
      <c r="A250" s="89"/>
      <c r="B250" s="89"/>
      <c r="C250" s="878"/>
      <c r="D250" s="727"/>
      <c r="E250" s="773"/>
      <c r="F250" s="375"/>
      <c r="G250" s="376"/>
      <c r="H250" s="177" t="s">
        <v>451</v>
      </c>
      <c r="I250" s="376"/>
      <c r="J250" s="376"/>
      <c r="K250" s="392"/>
      <c r="L250" s="391"/>
      <c r="M250" s="298"/>
      <c r="N250" s="298"/>
      <c r="O250" s="298"/>
      <c r="P250" s="298"/>
      <c r="Q250" s="317"/>
      <c r="R250" s="298"/>
      <c r="S250" s="249"/>
      <c r="T250" s="249"/>
      <c r="U250" s="373"/>
      <c r="V250" s="249"/>
      <c r="W250" s="249"/>
      <c r="X250" s="249"/>
      <c r="Y250" s="389"/>
      <c r="Z250" s="389"/>
      <c r="AA250" s="350"/>
      <c r="AB250" s="350"/>
      <c r="AC250" s="350"/>
      <c r="AD250" s="350"/>
      <c r="AE250" s="350"/>
      <c r="AF250" s="350"/>
      <c r="AG250" s="350"/>
      <c r="AH250" s="350"/>
      <c r="AI250" s="350"/>
      <c r="AJ250" s="350"/>
      <c r="AK250" s="350"/>
      <c r="AL250" s="350"/>
      <c r="AM250" s="350"/>
      <c r="AN250" s="350"/>
      <c r="AO250" s="350"/>
      <c r="AP250" s="350"/>
      <c r="AQ250" s="350"/>
      <c r="AR250" s="350"/>
      <c r="AS250" s="350"/>
      <c r="AT250" s="350"/>
      <c r="AU250" s="350"/>
      <c r="AV250" s="350"/>
      <c r="AW250" s="350"/>
      <c r="AX250" s="350"/>
      <c r="AY250" s="350"/>
      <c r="AZ250" s="350"/>
      <c r="BA250" s="350"/>
      <c r="BB250" s="350"/>
      <c r="BC250" s="350"/>
      <c r="BD250" s="350"/>
      <c r="BE250" s="350"/>
      <c r="BF250" s="350"/>
      <c r="BG250" s="350"/>
      <c r="BH250" s="350"/>
      <c r="BI250" s="350"/>
      <c r="BJ250" s="350"/>
      <c r="BK250" s="350"/>
      <c r="BL250" s="350"/>
      <c r="BM250" s="350"/>
      <c r="BN250" s="350"/>
      <c r="BO250" s="350"/>
      <c r="BP250" s="350"/>
      <c r="BQ250" s="350"/>
      <c r="BR250" s="350"/>
      <c r="BS250" s="350"/>
      <c r="BT250" s="350"/>
      <c r="BU250" s="350"/>
      <c r="BV250" s="389"/>
      <c r="BW250" s="389"/>
      <c r="BX250" s="389"/>
      <c r="BY250" s="389"/>
      <c r="BZ250" s="389"/>
      <c r="CA250" s="389"/>
      <c r="CB250" s="389"/>
      <c r="CC250" s="389"/>
      <c r="CD250" s="389"/>
      <c r="CE250" s="389"/>
    </row>
    <row r="251" spans="1:83" s="386" customFormat="1" ht="15">
      <c r="Q251" s="393"/>
      <c r="U251" s="387"/>
    </row>
    <row r="252" spans="1:83" s="386" customFormat="1" ht="15">
      <c r="A252" s="34" t="s">
        <v>454</v>
      </c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94"/>
      <c r="R252" s="34"/>
      <c r="S252" s="34"/>
      <c r="T252" s="34"/>
      <c r="U252" s="385"/>
      <c r="V252" s="34"/>
      <c r="W252" s="34"/>
    </row>
    <row r="253" spans="1:83" s="386" customFormat="1" ht="15">
      <c r="F253" s="495"/>
      <c r="G253" s="495"/>
      <c r="H253" s="495"/>
      <c r="I253" s="495"/>
      <c r="J253" s="495"/>
      <c r="K253" s="495"/>
      <c r="L253" s="495"/>
      <c r="Q253" s="393"/>
      <c r="U253" s="387"/>
    </row>
    <row r="254" spans="1:83" s="390" customFormat="1" ht="15" customHeight="1">
      <c r="A254" s="89"/>
      <c r="B254" s="249" t="s">
        <v>453</v>
      </c>
      <c r="C254" s="879"/>
      <c r="D254" s="374"/>
      <c r="E254" s="615"/>
      <c r="F254" s="875"/>
      <c r="G254" s="727">
        <v>0</v>
      </c>
      <c r="H254" s="729"/>
      <c r="I254" s="375"/>
      <c r="J254" s="532" t="s">
        <v>597</v>
      </c>
      <c r="K254" s="177"/>
      <c r="L254" s="391"/>
      <c r="M254" s="317">
        <f>mergeValue(H254)</f>
        <v>0</v>
      </c>
      <c r="N254" s="298"/>
      <c r="O254" s="298"/>
      <c r="P254" s="298"/>
      <c r="Q254" s="298"/>
      <c r="R254" s="317" t="str">
        <f>K254&amp;"("&amp;L254&amp;")"</f>
        <v>()</v>
      </c>
      <c r="S254" s="249"/>
      <c r="T254" s="249"/>
      <c r="U254" s="373"/>
      <c r="V254" s="249"/>
      <c r="W254" s="249"/>
      <c r="X254" s="249"/>
      <c r="Y254" s="389"/>
      <c r="Z254" s="389"/>
      <c r="AA254" s="350"/>
      <c r="AB254" s="350"/>
      <c r="AC254" s="350"/>
      <c r="AD254" s="350"/>
      <c r="AE254" s="350"/>
      <c r="AF254" s="350"/>
      <c r="AG254" s="350"/>
      <c r="AH254" s="350"/>
      <c r="AI254" s="350"/>
      <c r="AJ254" s="350"/>
      <c r="AK254" s="350"/>
      <c r="AL254" s="350"/>
      <c r="AM254" s="350"/>
      <c r="AN254" s="350"/>
      <c r="AO254" s="350"/>
      <c r="AP254" s="350"/>
      <c r="AQ254" s="350"/>
      <c r="AR254" s="350"/>
      <c r="AS254" s="350"/>
      <c r="AT254" s="350"/>
      <c r="AU254" s="350"/>
      <c r="AV254" s="350"/>
      <c r="AW254" s="350"/>
      <c r="AX254" s="350"/>
      <c r="AY254" s="350"/>
      <c r="AZ254" s="350"/>
      <c r="BA254" s="350"/>
      <c r="BB254" s="350"/>
      <c r="BC254" s="350"/>
      <c r="BD254" s="350"/>
      <c r="BE254" s="350"/>
      <c r="BF254" s="350"/>
      <c r="BG254" s="350"/>
      <c r="BH254" s="350"/>
      <c r="BI254" s="350"/>
      <c r="BJ254" s="350"/>
      <c r="BK254" s="350"/>
      <c r="BL254" s="350"/>
      <c r="BM254" s="350"/>
      <c r="BN254" s="350"/>
      <c r="BO254" s="350"/>
      <c r="BP254" s="350"/>
      <c r="BQ254" s="350"/>
      <c r="BR254" s="350"/>
      <c r="BS254" s="350"/>
      <c r="BT254" s="350"/>
      <c r="BU254" s="350"/>
      <c r="BV254" s="389"/>
      <c r="BW254" s="389"/>
      <c r="BX254" s="389"/>
      <c r="BY254" s="389"/>
      <c r="BZ254" s="389"/>
      <c r="CA254" s="389"/>
      <c r="CB254" s="389"/>
      <c r="CC254" s="389"/>
      <c r="CD254" s="389"/>
      <c r="CE254" s="389"/>
    </row>
    <row r="255" spans="1:83" s="390" customFormat="1" ht="15" customHeight="1">
      <c r="A255" s="89"/>
      <c r="B255" s="89"/>
      <c r="C255" s="879"/>
      <c r="D255" s="374"/>
      <c r="E255" s="615"/>
      <c r="F255" s="875"/>
      <c r="G255" s="727"/>
      <c r="H255" s="729"/>
      <c r="I255" s="376"/>
      <c r="J255" s="376"/>
      <c r="K255" s="177" t="s">
        <v>4</v>
      </c>
      <c r="L255" s="391"/>
      <c r="M255" s="298"/>
      <c r="N255" s="298"/>
      <c r="O255" s="298"/>
      <c r="P255" s="298"/>
      <c r="Q255" s="317"/>
      <c r="R255" s="298"/>
      <c r="S255" s="249"/>
      <c r="T255" s="249"/>
      <c r="U255" s="373"/>
      <c r="V255" s="249"/>
      <c r="W255" s="249"/>
      <c r="X255" s="249"/>
      <c r="Y255" s="389"/>
      <c r="Z255" s="389"/>
      <c r="AA255" s="350"/>
      <c r="AB255" s="350"/>
      <c r="AC255" s="350"/>
      <c r="AD255" s="350"/>
      <c r="AE255" s="350"/>
      <c r="AF255" s="350"/>
      <c r="AG255" s="350"/>
      <c r="AH255" s="350"/>
      <c r="AI255" s="350"/>
      <c r="AJ255" s="350"/>
      <c r="AK255" s="350"/>
      <c r="AL255" s="350"/>
      <c r="AM255" s="350"/>
      <c r="AN255" s="350"/>
      <c r="AO255" s="350"/>
      <c r="AP255" s="350"/>
      <c r="AQ255" s="350"/>
      <c r="AR255" s="350"/>
      <c r="AS255" s="350"/>
      <c r="AT255" s="350"/>
      <c r="AU255" s="350"/>
      <c r="AV255" s="350"/>
      <c r="AW255" s="350"/>
      <c r="AX255" s="350"/>
      <c r="AY255" s="350"/>
      <c r="AZ255" s="350"/>
      <c r="BA255" s="350"/>
      <c r="BB255" s="350"/>
      <c r="BC255" s="350"/>
      <c r="BD255" s="350"/>
      <c r="BE255" s="350"/>
      <c r="BF255" s="350"/>
      <c r="BG255" s="350"/>
      <c r="BH255" s="350"/>
      <c r="BI255" s="350"/>
      <c r="BJ255" s="350"/>
      <c r="BK255" s="350"/>
      <c r="BL255" s="350"/>
      <c r="BM255" s="350"/>
      <c r="BN255" s="350"/>
      <c r="BO255" s="350"/>
      <c r="BP255" s="350"/>
      <c r="BQ255" s="350"/>
      <c r="BR255" s="350"/>
      <c r="BS255" s="350"/>
      <c r="BT255" s="350"/>
      <c r="BU255" s="350"/>
      <c r="BV255" s="389"/>
      <c r="BW255" s="389"/>
      <c r="BX255" s="389"/>
      <c r="BY255" s="389"/>
      <c r="BZ255" s="389"/>
      <c r="CA255" s="389"/>
      <c r="CB255" s="389"/>
      <c r="CC255" s="389"/>
      <c r="CD255" s="389"/>
      <c r="CE255" s="389"/>
    </row>
    <row r="256" spans="1:83" s="386" customFormat="1" ht="15">
      <c r="Q256" s="393"/>
      <c r="U256" s="387"/>
    </row>
    <row r="257" spans="1:83" s="386" customFormat="1" ht="15">
      <c r="A257" s="34" t="s">
        <v>455</v>
      </c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94"/>
      <c r="R257" s="34"/>
      <c r="S257" s="34"/>
      <c r="T257" s="34"/>
      <c r="U257" s="385"/>
      <c r="V257" s="34"/>
      <c r="W257" s="34"/>
    </row>
    <row r="258" spans="1:83" s="386" customFormat="1" ht="15">
      <c r="Q258" s="393"/>
      <c r="U258" s="387"/>
    </row>
    <row r="259" spans="1:83" s="390" customFormat="1" ht="15" customHeight="1">
      <c r="A259" s="89"/>
      <c r="B259" s="249" t="s">
        <v>453</v>
      </c>
      <c r="C259" s="536"/>
      <c r="D259" s="386"/>
      <c r="E259" s="616"/>
      <c r="F259" s="386"/>
      <c r="G259" s="386"/>
      <c r="H259" s="386"/>
      <c r="I259" s="331"/>
      <c r="J259" s="251">
        <v>0</v>
      </c>
      <c r="K259" s="535"/>
      <c r="L259" s="372"/>
      <c r="M259" s="317">
        <f>mergeValue(H259)</f>
        <v>0</v>
      </c>
      <c r="N259" s="298"/>
      <c r="O259" s="298"/>
      <c r="P259" s="298"/>
      <c r="Q259" s="298"/>
      <c r="R259" s="317" t="str">
        <f>K259&amp;" ("&amp;L259&amp;")"</f>
        <v xml:space="preserve"> ()</v>
      </c>
      <c r="S259" s="249"/>
      <c r="T259" s="249"/>
      <c r="U259" s="373"/>
      <c r="V259" s="249"/>
      <c r="W259" s="249"/>
      <c r="X259" s="249"/>
      <c r="Y259" s="389"/>
      <c r="Z259" s="389"/>
      <c r="AA259" s="350"/>
      <c r="AB259" s="350"/>
      <c r="AC259" s="350"/>
      <c r="AD259" s="350"/>
      <c r="AE259" s="350"/>
      <c r="AF259" s="350"/>
      <c r="AG259" s="350"/>
      <c r="AH259" s="350"/>
      <c r="AI259" s="350"/>
      <c r="AJ259" s="350"/>
      <c r="AK259" s="350"/>
      <c r="AL259" s="350"/>
      <c r="AM259" s="350"/>
      <c r="AN259" s="350"/>
      <c r="AO259" s="350"/>
      <c r="AP259" s="350"/>
      <c r="AQ259" s="350"/>
      <c r="AR259" s="350"/>
      <c r="AS259" s="350"/>
      <c r="AT259" s="350"/>
      <c r="AU259" s="350"/>
      <c r="AV259" s="350"/>
      <c r="AW259" s="350"/>
      <c r="AX259" s="350"/>
      <c r="AY259" s="350"/>
      <c r="AZ259" s="350"/>
      <c r="BA259" s="350"/>
      <c r="BB259" s="350"/>
      <c r="BC259" s="350"/>
      <c r="BD259" s="350"/>
      <c r="BE259" s="350"/>
      <c r="BF259" s="350"/>
      <c r="BG259" s="350"/>
      <c r="BH259" s="350"/>
      <c r="BI259" s="350"/>
      <c r="BJ259" s="350"/>
      <c r="BK259" s="350"/>
      <c r="BL259" s="350"/>
      <c r="BM259" s="350"/>
      <c r="BN259" s="350"/>
      <c r="BO259" s="350"/>
      <c r="BP259" s="350"/>
      <c r="BQ259" s="350"/>
      <c r="BR259" s="350"/>
      <c r="BS259" s="350"/>
      <c r="BT259" s="350"/>
      <c r="BU259" s="350"/>
      <c r="BV259" s="389"/>
      <c r="BW259" s="389"/>
      <c r="BX259" s="389"/>
      <c r="BY259" s="389"/>
      <c r="BZ259" s="389"/>
      <c r="CA259" s="389"/>
      <c r="CB259" s="389"/>
      <c r="CC259" s="389"/>
      <c r="CD259" s="389"/>
      <c r="CE259" s="389"/>
    </row>
    <row r="261" spans="1:83" ht="11.25"/>
    <row r="262" spans="1:83" s="34" customFormat="1" ht="11.25">
      <c r="A262" s="34" t="s">
        <v>508</v>
      </c>
    </row>
    <row r="263" spans="1:83" ht="11.25"/>
    <row r="264" spans="1:83" s="35" customFormat="1" ht="20.100000000000001" customHeight="1">
      <c r="A264" s="97"/>
      <c r="B264" s="249"/>
      <c r="C264" s="86"/>
      <c r="D264" s="250"/>
      <c r="E264" s="419"/>
      <c r="F264" s="415"/>
      <c r="G264" s="420"/>
      <c r="I264" s="317"/>
      <c r="J264" s="317"/>
    </row>
    <row r="265" spans="1:83" ht="11.25"/>
    <row r="266" spans="1:83" ht="11.25"/>
    <row r="267" spans="1:83" s="34" customFormat="1" ht="11.25">
      <c r="A267" s="34" t="s">
        <v>530</v>
      </c>
    </row>
    <row r="268" spans="1:83" ht="11.25"/>
    <row r="269" spans="1:83" s="35" customFormat="1" ht="20.100000000000001" customHeight="1">
      <c r="A269" s="412"/>
      <c r="B269" s="249"/>
      <c r="C269" s="86"/>
      <c r="D269" s="250"/>
      <c r="E269" s="423"/>
      <c r="F269" s="422" t="s">
        <v>515</v>
      </c>
      <c r="G269" s="422" t="s">
        <v>515</v>
      </c>
      <c r="H269" s="449"/>
      <c r="I269" s="317"/>
      <c r="K269" s="317"/>
      <c r="L269" s="317"/>
    </row>
    <row r="270" spans="1:83" ht="11.25"/>
    <row r="271" spans="1:83" ht="11.25"/>
    <row r="272" spans="1:83" s="34" customFormat="1" ht="11.25">
      <c r="A272" s="34" t="s">
        <v>531</v>
      </c>
    </row>
    <row r="273" spans="1:12" ht="11.25"/>
    <row r="274" spans="1:12" s="35" customFormat="1" ht="20.100000000000001" customHeight="1">
      <c r="A274" s="412"/>
      <c r="B274" s="249"/>
      <c r="C274" s="86"/>
      <c r="D274" s="250"/>
      <c r="E274" s="423"/>
      <c r="F274" s="422" t="s">
        <v>515</v>
      </c>
      <c r="G274" s="551"/>
      <c r="H274" s="422" t="s">
        <v>515</v>
      </c>
      <c r="I274" s="317"/>
      <c r="K274" s="317"/>
      <c r="L274" s="317"/>
    </row>
    <row r="275" spans="1:12" ht="11.25"/>
    <row r="276" spans="1:12" ht="11.25"/>
    <row r="277" spans="1:12" s="34" customFormat="1" ht="11.25">
      <c r="A277" s="34" t="s">
        <v>532</v>
      </c>
    </row>
    <row r="278" spans="1:12" ht="11.25"/>
    <row r="279" spans="1:12" s="35" customFormat="1" ht="20.100000000000001" customHeight="1">
      <c r="A279" s="412"/>
      <c r="B279" s="249"/>
      <c r="C279" s="86"/>
      <c r="D279" s="250"/>
      <c r="E279" s="430">
        <f>E278</f>
        <v>0</v>
      </c>
      <c r="F279" s="422" t="s">
        <v>515</v>
      </c>
      <c r="G279" s="551"/>
      <c r="H279" s="422" t="s">
        <v>515</v>
      </c>
      <c r="I279" s="317"/>
      <c r="K279" s="317"/>
      <c r="L279" s="317"/>
    </row>
    <row r="280" spans="1:12" s="35" customFormat="1" ht="14.25">
      <c r="A280" s="412"/>
      <c r="B280" s="249"/>
      <c r="C280" s="86"/>
      <c r="D280" s="102"/>
      <c r="E280" s="431"/>
      <c r="F280" s="432"/>
      <c r="G280"/>
      <c r="H280" s="432"/>
      <c r="I280" s="317"/>
      <c r="K280" s="317"/>
      <c r="L280" s="317"/>
    </row>
    <row r="282" spans="1:12" s="34" customFormat="1" ht="11.25">
      <c r="A282" s="34" t="s">
        <v>533</v>
      </c>
    </row>
    <row r="283" spans="1:12" ht="11.25"/>
    <row r="284" spans="1:12" s="35" customFormat="1" ht="20.100000000000001" customHeight="1">
      <c r="A284" s="412"/>
      <c r="B284" s="249"/>
      <c r="C284" s="86"/>
      <c r="D284" s="250"/>
      <c r="E284" s="430">
        <f>E283</f>
        <v>0</v>
      </c>
      <c r="F284" s="422" t="s">
        <v>515</v>
      </c>
      <c r="G284" s="433"/>
      <c r="H284" s="422" t="s">
        <v>515</v>
      </c>
      <c r="I284" s="317"/>
      <c r="K284" s="317"/>
      <c r="L284" s="317"/>
    </row>
    <row r="287" spans="1:12" s="34" customFormat="1" ht="17.100000000000001" customHeight="1">
      <c r="A287" s="34" t="s">
        <v>582</v>
      </c>
    </row>
    <row r="289" spans="1:20" s="255" customFormat="1" ht="409.5">
      <c r="A289" s="765">
        <v>1</v>
      </c>
      <c r="B289" s="319"/>
      <c r="C289" s="319"/>
      <c r="D289" s="319"/>
      <c r="F289" s="469" t="str">
        <f>"2." &amp;mergeValue(A289)</f>
        <v>2.1</v>
      </c>
      <c r="G289" s="554" t="s">
        <v>569</v>
      </c>
      <c r="H289" s="454"/>
      <c r="I289" s="286" t="s">
        <v>677</v>
      </c>
      <c r="J289" s="468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</row>
    <row r="290" spans="1:20" s="255" customFormat="1" ht="90">
      <c r="A290" s="765"/>
      <c r="B290" s="319"/>
      <c r="C290" s="319"/>
      <c r="D290" s="319"/>
      <c r="F290" s="469" t="str">
        <f>"3." &amp;mergeValue(A290)</f>
        <v>3.1</v>
      </c>
      <c r="G290" s="554" t="s">
        <v>570</v>
      </c>
      <c r="H290" s="454"/>
      <c r="I290" s="286" t="s">
        <v>675</v>
      </c>
      <c r="J290" s="468"/>
      <c r="K290" s="319"/>
      <c r="L290" s="319"/>
      <c r="M290" s="319"/>
      <c r="N290" s="319"/>
      <c r="O290" s="319"/>
      <c r="P290" s="319"/>
      <c r="Q290" s="319"/>
      <c r="R290" s="319"/>
      <c r="S290" s="319"/>
      <c r="T290" s="319"/>
    </row>
    <row r="291" spans="1:20" s="255" customFormat="1" ht="45">
      <c r="A291" s="765"/>
      <c r="B291" s="319"/>
      <c r="C291" s="319"/>
      <c r="D291" s="319"/>
      <c r="F291" s="469" t="str">
        <f>"4."&amp;mergeValue(A291)</f>
        <v>4.1</v>
      </c>
      <c r="G291" s="554" t="s">
        <v>571</v>
      </c>
      <c r="H291" s="455" t="s">
        <v>515</v>
      </c>
      <c r="I291" s="286"/>
      <c r="J291" s="468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</row>
    <row r="292" spans="1:20" s="255" customFormat="1" ht="101.25">
      <c r="A292" s="765"/>
      <c r="B292" s="765">
        <v>1</v>
      </c>
      <c r="C292" s="477"/>
      <c r="D292" s="477"/>
      <c r="F292" s="469" t="str">
        <f>"4."&amp;mergeValue(A292) &amp;"."&amp;mergeValue(B292)</f>
        <v>4.1.1</v>
      </c>
      <c r="G292" s="461" t="s">
        <v>679</v>
      </c>
      <c r="H292" s="454" t="str">
        <f>IF(region_name="","",region_name)</f>
        <v>Костромская область</v>
      </c>
      <c r="I292" s="286" t="s">
        <v>574</v>
      </c>
      <c r="J292" s="468"/>
      <c r="K292" s="319"/>
      <c r="L292" s="319"/>
      <c r="M292" s="319"/>
      <c r="N292" s="319"/>
      <c r="O292" s="319"/>
      <c r="P292" s="319"/>
      <c r="Q292" s="319"/>
      <c r="R292" s="319"/>
      <c r="S292" s="319"/>
      <c r="T292" s="319"/>
    </row>
    <row r="293" spans="1:20" s="255" customFormat="1" ht="191.25">
      <c r="A293" s="765"/>
      <c r="B293" s="765"/>
      <c r="C293" s="765">
        <v>1</v>
      </c>
      <c r="D293" s="477"/>
      <c r="F293" s="469" t="str">
        <f>"4."&amp;mergeValue(A293) &amp;"."&amp;mergeValue(B293)&amp;"."&amp;mergeValue(C293)</f>
        <v>4.1.1.1</v>
      </c>
      <c r="G293" s="476" t="s">
        <v>572</v>
      </c>
      <c r="H293" s="454"/>
      <c r="I293" s="286" t="s">
        <v>575</v>
      </c>
      <c r="J293" s="468"/>
      <c r="K293" s="319"/>
      <c r="L293" s="319"/>
      <c r="M293" s="319"/>
      <c r="N293" s="319"/>
      <c r="O293" s="319"/>
      <c r="P293" s="319"/>
      <c r="Q293" s="319"/>
      <c r="R293" s="319"/>
      <c r="S293" s="319"/>
      <c r="T293" s="319"/>
    </row>
    <row r="294" spans="1:20" s="255" customFormat="1" ht="33.75" customHeight="1">
      <c r="A294" s="765"/>
      <c r="B294" s="765"/>
      <c r="C294" s="765"/>
      <c r="D294" s="477">
        <v>1</v>
      </c>
      <c r="F294" s="469" t="str">
        <f>"4."&amp;mergeValue(A294) &amp;"."&amp;mergeValue(B294)&amp;"."&amp;mergeValue(C294)&amp;"."&amp;mergeValue(D294)</f>
        <v>4.1.1.1.1</v>
      </c>
      <c r="G294" s="557" t="s">
        <v>573</v>
      </c>
      <c r="H294" s="454"/>
      <c r="I294" s="784" t="s">
        <v>678</v>
      </c>
      <c r="J294" s="468"/>
      <c r="K294" s="319"/>
      <c r="L294" s="319"/>
      <c r="M294" s="319"/>
      <c r="N294" s="319"/>
      <c r="O294" s="319"/>
      <c r="P294" s="319"/>
      <c r="Q294" s="319"/>
      <c r="R294" s="319"/>
      <c r="S294" s="319"/>
      <c r="T294" s="319"/>
    </row>
    <row r="295" spans="1:20" s="255" customFormat="1" ht="18.75">
      <c r="A295" s="765"/>
      <c r="B295" s="765"/>
      <c r="C295" s="765"/>
      <c r="D295" s="477"/>
      <c r="F295" s="561"/>
      <c r="G295" s="562" t="s">
        <v>4</v>
      </c>
      <c r="H295" s="563"/>
      <c r="I295" s="784"/>
      <c r="J295" s="468"/>
      <c r="K295" s="319"/>
      <c r="L295" s="319"/>
      <c r="M295" s="319"/>
      <c r="N295" s="319"/>
      <c r="O295" s="319"/>
      <c r="P295" s="319"/>
      <c r="Q295" s="319"/>
      <c r="R295" s="319"/>
      <c r="S295" s="319"/>
      <c r="T295" s="319"/>
    </row>
    <row r="296" spans="1:20" s="255" customFormat="1" ht="18.75">
      <c r="A296" s="765"/>
      <c r="B296" s="765"/>
      <c r="C296" s="477"/>
      <c r="D296" s="477"/>
      <c r="F296" s="473"/>
      <c r="G296" s="162" t="s">
        <v>451</v>
      </c>
      <c r="H296" s="474"/>
      <c r="I296" s="475"/>
      <c r="J296" s="468"/>
      <c r="K296" s="319"/>
      <c r="L296" s="319"/>
      <c r="M296" s="319"/>
      <c r="N296" s="319"/>
      <c r="O296" s="319"/>
      <c r="P296" s="319"/>
      <c r="Q296" s="319"/>
      <c r="R296" s="319"/>
      <c r="S296" s="319"/>
      <c r="T296" s="319"/>
    </row>
    <row r="297" spans="1:20" s="255" customFormat="1" ht="18.75">
      <c r="A297" s="765"/>
      <c r="B297" s="319"/>
      <c r="C297" s="319"/>
      <c r="D297" s="319"/>
      <c r="F297" s="473"/>
      <c r="G297" s="177" t="s">
        <v>581</v>
      </c>
      <c r="H297" s="474"/>
      <c r="I297" s="475"/>
      <c r="J297" s="468"/>
      <c r="K297" s="319"/>
      <c r="L297" s="319"/>
      <c r="M297" s="319"/>
      <c r="N297" s="319"/>
      <c r="O297" s="319"/>
      <c r="P297" s="319"/>
      <c r="Q297" s="319"/>
      <c r="R297" s="319"/>
      <c r="S297" s="319"/>
      <c r="T297" s="319"/>
    </row>
    <row r="298" spans="1:20" s="255" customFormat="1" ht="18.75">
      <c r="A298" s="319"/>
      <c r="B298" s="319"/>
      <c r="C298" s="319"/>
      <c r="D298" s="319"/>
      <c r="F298" s="473"/>
      <c r="G298" s="210" t="s">
        <v>580</v>
      </c>
      <c r="H298" s="474"/>
      <c r="I298" s="475"/>
      <c r="J298" s="468"/>
      <c r="K298" s="319"/>
      <c r="L298" s="319"/>
      <c r="M298" s="319"/>
      <c r="N298" s="319"/>
      <c r="O298" s="319"/>
      <c r="P298" s="319"/>
      <c r="Q298" s="319"/>
      <c r="R298" s="319"/>
      <c r="S298" s="319"/>
      <c r="T298" s="319"/>
    </row>
  </sheetData>
  <sheetProtection formatColumns="0" formatRows="0"/>
  <dataConsolidate leftLabels="1" link="1"/>
  <mergeCells count="255">
    <mergeCell ref="AT34:AT35"/>
    <mergeCell ref="AU34:AU35"/>
    <mergeCell ref="AV34:AV35"/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A289:A297"/>
    <mergeCell ref="C293:C295"/>
    <mergeCell ref="I294:I295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2:B296"/>
    <mergeCell ref="C249:C250"/>
    <mergeCell ref="C254:C255"/>
    <mergeCell ref="K184:K188"/>
    <mergeCell ref="K169:K173"/>
    <mergeCell ref="I169:I173"/>
    <mergeCell ref="J169:J173"/>
    <mergeCell ref="AL184:AL189"/>
    <mergeCell ref="U154:U155"/>
    <mergeCell ref="R137:R138"/>
    <mergeCell ref="R154:R155"/>
    <mergeCell ref="L169:L173"/>
    <mergeCell ref="S154:S155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X184:X185"/>
    <mergeCell ref="R184:R186"/>
    <mergeCell ref="T184:T186"/>
    <mergeCell ref="P169:P172"/>
    <mergeCell ref="W184:W185"/>
    <mergeCell ref="M169:M173"/>
    <mergeCell ref="R169:R172"/>
    <mergeCell ref="X169:X170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O29:BZ29"/>
    <mergeCell ref="O30:BZ30"/>
    <mergeCell ref="O31:BZ31"/>
    <mergeCell ref="O32:BZ32"/>
    <mergeCell ref="O33:BZ33"/>
    <mergeCell ref="BO34:BO35"/>
    <mergeCell ref="BP34:BP35"/>
    <mergeCell ref="BQ34:BQ35"/>
    <mergeCell ref="BR34:BR35"/>
    <mergeCell ref="BH34:BH35"/>
    <mergeCell ref="BI34:BI35"/>
    <mergeCell ref="BJ34:BJ35"/>
    <mergeCell ref="BK34:BK35"/>
    <mergeCell ref="BA34:BA35"/>
    <mergeCell ref="BB34:BB35"/>
    <mergeCell ref="CA34:CA36"/>
    <mergeCell ref="O47:V47"/>
    <mergeCell ref="O48:V48"/>
    <mergeCell ref="O49:V49"/>
    <mergeCell ref="N50:N51"/>
    <mergeCell ref="Y34:Y35"/>
    <mergeCell ref="Z34:Z35"/>
    <mergeCell ref="AA34:AA35"/>
    <mergeCell ref="AB34:AB35"/>
    <mergeCell ref="AW34:AW35"/>
    <mergeCell ref="AM34:AM35"/>
    <mergeCell ref="AN34:AN35"/>
    <mergeCell ref="AO34:AO35"/>
    <mergeCell ref="AP34:AP35"/>
    <mergeCell ref="AF34:AF35"/>
    <mergeCell ref="AG34:AG35"/>
    <mergeCell ref="AH34:AH35"/>
    <mergeCell ref="AI34:AI35"/>
    <mergeCell ref="BV34:BV35"/>
    <mergeCell ref="BW34:BW35"/>
    <mergeCell ref="BX34:BX35"/>
    <mergeCell ref="BY34:BY35"/>
    <mergeCell ref="BC34:BC35"/>
    <mergeCell ref="BD34:BD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  <mergeCell ref="N166:AL166"/>
    <mergeCell ref="N167:AL167"/>
    <mergeCell ref="N168:AL168"/>
    <mergeCell ref="O97:AA97"/>
    <mergeCell ref="J136:J139"/>
    <mergeCell ref="T137:T138"/>
  </mergeCells>
  <phoneticPr fontId="9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4 M184 I284 E259 R9:S9 R14:S14 W114:W121 AB92:AB95 AB97:AB98 W148:W155 W131:W138 I296:I298 J9 E4 J14 AB200 U212:X212 W205:X205 F229:F230 F233:F234 F237:F240 F225:F226 M216:P216 M220:P220 O32 AC196 M169:M173 G279 E208 F244:H244 I269 E274 G264 E264 E269 G274 I274 I279:I280 E280 O64:V64 O48 E249:E250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O34 V34 AC34 AJ34 AQ34 AX34 BE34 BL34 BS34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 Z34:Z35 AB34:AB35 AG34:AG35 AI34:AI35 AN34:AN35 AP34:AP35 AU34:AU35 AW34:AW35 BB34:BB35 BD34:BD35 BI34:BI35 BK34:BK35 BP34:BP35 BR34:BR35 BW34:BW35 BY34:BY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Y34 AA34:AA35 AF34 AH34:AH35 AM34 AO34:AO35 AT34 AV34:AV35 BA34 BC34:BC35 BH34 BJ34:BJ35 BO34 BQ34:BQ35 BV34 BX34:BX35"/>
    <dataValidation allowBlank="1" promptTitle="checkPeriodRange" sqref="V100 V98 Q155 Q138 Q121 Q51 Q35 Q67 Q83 AF185:AK185 AG170:AL170 X35 AE35 AL35 AS35 AZ35 BG35 BN35 BU35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4 J244 H269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4">
      <formula1>"a"</formula1>
    </dataValidation>
    <dataValidation allowBlank="1" sqref="S68:S73 S36:S41 S52:S57 S84:S89 Z36:Z41 AG36:AG41 AN36:AN41 AU36:AU41 BB36:BB41 BI36:BI41 BP36:BP41 BW36:BW41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86"/>
  <sheetViews>
    <sheetView showGridLines="0" zoomScaleNormal="100" workbookViewId="0"/>
  </sheetViews>
  <sheetFormatPr defaultRowHeight="11.25"/>
  <sheetData>
    <row r="1" spans="1:4">
      <c r="A1" t="s">
        <v>1082</v>
      </c>
      <c r="B1" t="s">
        <v>592</v>
      </c>
      <c r="C1" t="s">
        <v>593</v>
      </c>
      <c r="D1" t="s">
        <v>1081</v>
      </c>
    </row>
    <row r="2" spans="1:4">
      <c r="A2">
        <v>1</v>
      </c>
      <c r="B2" t="s">
        <v>713</v>
      </c>
      <c r="C2" t="s">
        <v>713</v>
      </c>
      <c r="D2" t="s">
        <v>714</v>
      </c>
    </row>
    <row r="3" spans="1:4">
      <c r="A3">
        <v>2</v>
      </c>
      <c r="B3" t="s">
        <v>713</v>
      </c>
      <c r="C3" t="s">
        <v>715</v>
      </c>
      <c r="D3" t="s">
        <v>716</v>
      </c>
    </row>
    <row r="4" spans="1:4">
      <c r="A4">
        <v>3</v>
      </c>
      <c r="B4" t="s">
        <v>713</v>
      </c>
      <c r="C4" t="s">
        <v>717</v>
      </c>
      <c r="D4" t="s">
        <v>718</v>
      </c>
    </row>
    <row r="5" spans="1:4">
      <c r="A5">
        <v>4</v>
      </c>
      <c r="B5" t="s">
        <v>713</v>
      </c>
      <c r="C5" t="s">
        <v>719</v>
      </c>
      <c r="D5" t="s">
        <v>720</v>
      </c>
    </row>
    <row r="6" spans="1:4">
      <c r="A6">
        <v>5</v>
      </c>
      <c r="B6" t="s">
        <v>713</v>
      </c>
      <c r="C6" t="s">
        <v>721</v>
      </c>
      <c r="D6" t="s">
        <v>722</v>
      </c>
    </row>
    <row r="7" spans="1:4">
      <c r="A7">
        <v>6</v>
      </c>
      <c r="B7" t="s">
        <v>713</v>
      </c>
      <c r="C7" t="s">
        <v>723</v>
      </c>
      <c r="D7" t="s">
        <v>724</v>
      </c>
    </row>
    <row r="8" spans="1:4">
      <c r="A8">
        <v>7</v>
      </c>
      <c r="B8" t="s">
        <v>725</v>
      </c>
      <c r="C8" t="s">
        <v>727</v>
      </c>
      <c r="D8" t="s">
        <v>728</v>
      </c>
    </row>
    <row r="9" spans="1:4">
      <c r="A9">
        <v>8</v>
      </c>
      <c r="B9" t="s">
        <v>725</v>
      </c>
      <c r="C9" t="s">
        <v>725</v>
      </c>
      <c r="D9" t="s">
        <v>726</v>
      </c>
    </row>
    <row r="10" spans="1:4">
      <c r="A10">
        <v>9</v>
      </c>
      <c r="B10" t="s">
        <v>725</v>
      </c>
      <c r="C10" t="s">
        <v>729</v>
      </c>
      <c r="D10" t="s">
        <v>730</v>
      </c>
    </row>
    <row r="11" spans="1:4">
      <c r="A11">
        <v>10</v>
      </c>
      <c r="B11" t="s">
        <v>725</v>
      </c>
      <c r="C11" t="s">
        <v>731</v>
      </c>
      <c r="D11" t="s">
        <v>732</v>
      </c>
    </row>
    <row r="12" spans="1:4">
      <c r="A12">
        <v>11</v>
      </c>
      <c r="B12" t="s">
        <v>733</v>
      </c>
      <c r="C12" t="s">
        <v>735</v>
      </c>
      <c r="D12" t="s">
        <v>736</v>
      </c>
    </row>
    <row r="13" spans="1:4">
      <c r="A13">
        <v>12</v>
      </c>
      <c r="B13" t="s">
        <v>733</v>
      </c>
      <c r="C13" t="s">
        <v>737</v>
      </c>
      <c r="D13" t="s">
        <v>738</v>
      </c>
    </row>
    <row r="14" spans="1:4">
      <c r="A14">
        <v>13</v>
      </c>
      <c r="B14" t="s">
        <v>733</v>
      </c>
      <c r="C14" t="s">
        <v>733</v>
      </c>
      <c r="D14" t="s">
        <v>734</v>
      </c>
    </row>
    <row r="15" spans="1:4">
      <c r="A15">
        <v>14</v>
      </c>
      <c r="B15" t="s">
        <v>733</v>
      </c>
      <c r="C15" t="s">
        <v>739</v>
      </c>
      <c r="D15" t="s">
        <v>740</v>
      </c>
    </row>
    <row r="16" spans="1:4">
      <c r="A16">
        <v>15</v>
      </c>
      <c r="B16" t="s">
        <v>733</v>
      </c>
      <c r="C16" t="s">
        <v>741</v>
      </c>
      <c r="D16" t="s">
        <v>742</v>
      </c>
    </row>
    <row r="17" spans="1:4">
      <c r="A17">
        <v>16</v>
      </c>
      <c r="B17" t="s">
        <v>733</v>
      </c>
      <c r="C17" t="s">
        <v>743</v>
      </c>
      <c r="D17" t="s">
        <v>744</v>
      </c>
    </row>
    <row r="18" spans="1:4">
      <c r="A18">
        <v>17</v>
      </c>
      <c r="B18" t="s">
        <v>733</v>
      </c>
      <c r="C18" t="s">
        <v>745</v>
      </c>
      <c r="D18" t="s">
        <v>746</v>
      </c>
    </row>
    <row r="19" spans="1:4">
      <c r="A19">
        <v>18</v>
      </c>
      <c r="B19" t="s">
        <v>747</v>
      </c>
      <c r="C19" t="s">
        <v>749</v>
      </c>
      <c r="D19" t="s">
        <v>750</v>
      </c>
    </row>
    <row r="20" spans="1:4">
      <c r="A20">
        <v>19</v>
      </c>
      <c r="B20" t="s">
        <v>747</v>
      </c>
      <c r="C20" t="s">
        <v>747</v>
      </c>
      <c r="D20" t="s">
        <v>748</v>
      </c>
    </row>
    <row r="21" spans="1:4">
      <c r="A21">
        <v>20</v>
      </c>
      <c r="B21" t="s">
        <v>747</v>
      </c>
      <c r="C21" t="s">
        <v>751</v>
      </c>
      <c r="D21" t="s">
        <v>752</v>
      </c>
    </row>
    <row r="22" spans="1:4">
      <c r="A22">
        <v>21</v>
      </c>
      <c r="B22" t="s">
        <v>747</v>
      </c>
      <c r="C22" t="s">
        <v>753</v>
      </c>
      <c r="D22" t="s">
        <v>754</v>
      </c>
    </row>
    <row r="23" spans="1:4">
      <c r="A23">
        <v>22</v>
      </c>
      <c r="B23" t="s">
        <v>747</v>
      </c>
      <c r="C23" t="s">
        <v>755</v>
      </c>
      <c r="D23" t="s">
        <v>756</v>
      </c>
    </row>
    <row r="24" spans="1:4">
      <c r="A24">
        <v>23</v>
      </c>
      <c r="B24" t="s">
        <v>747</v>
      </c>
      <c r="C24" t="s">
        <v>757</v>
      </c>
      <c r="D24" t="s">
        <v>758</v>
      </c>
    </row>
    <row r="25" spans="1:4">
      <c r="A25">
        <v>24</v>
      </c>
      <c r="B25" t="s">
        <v>759</v>
      </c>
      <c r="C25" t="s">
        <v>761</v>
      </c>
      <c r="D25" t="s">
        <v>762</v>
      </c>
    </row>
    <row r="26" spans="1:4">
      <c r="A26">
        <v>25</v>
      </c>
      <c r="B26" t="s">
        <v>759</v>
      </c>
      <c r="C26" t="s">
        <v>763</v>
      </c>
      <c r="D26" t="s">
        <v>764</v>
      </c>
    </row>
    <row r="27" spans="1:4">
      <c r="A27">
        <v>26</v>
      </c>
      <c r="B27" t="s">
        <v>759</v>
      </c>
      <c r="C27" t="s">
        <v>765</v>
      </c>
      <c r="D27" t="s">
        <v>766</v>
      </c>
    </row>
    <row r="28" spans="1:4">
      <c r="A28">
        <v>27</v>
      </c>
      <c r="B28" t="s">
        <v>759</v>
      </c>
      <c r="C28" t="s">
        <v>767</v>
      </c>
      <c r="D28" t="s">
        <v>768</v>
      </c>
    </row>
    <row r="29" spans="1:4">
      <c r="A29">
        <v>28</v>
      </c>
      <c r="B29" t="s">
        <v>759</v>
      </c>
      <c r="C29" t="s">
        <v>759</v>
      </c>
      <c r="D29" t="s">
        <v>760</v>
      </c>
    </row>
    <row r="30" spans="1:4">
      <c r="A30">
        <v>29</v>
      </c>
      <c r="B30" t="s">
        <v>759</v>
      </c>
      <c r="C30" t="s">
        <v>769</v>
      </c>
      <c r="D30" t="s">
        <v>770</v>
      </c>
    </row>
    <row r="31" spans="1:4">
      <c r="A31">
        <v>30</v>
      </c>
      <c r="B31" t="s">
        <v>771</v>
      </c>
      <c r="C31" t="s">
        <v>773</v>
      </c>
      <c r="D31" t="s">
        <v>774</v>
      </c>
    </row>
    <row r="32" spans="1:4">
      <c r="A32">
        <v>31</v>
      </c>
      <c r="B32" t="s">
        <v>771</v>
      </c>
      <c r="C32" t="s">
        <v>775</v>
      </c>
      <c r="D32" t="s">
        <v>776</v>
      </c>
    </row>
    <row r="33" spans="1:4">
      <c r="A33">
        <v>32</v>
      </c>
      <c r="B33" t="s">
        <v>771</v>
      </c>
      <c r="C33" t="s">
        <v>777</v>
      </c>
      <c r="D33" t="s">
        <v>778</v>
      </c>
    </row>
    <row r="34" spans="1:4">
      <c r="A34">
        <v>33</v>
      </c>
      <c r="B34" t="s">
        <v>771</v>
      </c>
      <c r="C34" t="s">
        <v>771</v>
      </c>
      <c r="D34" t="s">
        <v>772</v>
      </c>
    </row>
    <row r="35" spans="1:4">
      <c r="A35">
        <v>34</v>
      </c>
      <c r="B35" t="s">
        <v>771</v>
      </c>
      <c r="C35" t="s">
        <v>779</v>
      </c>
      <c r="D35" t="s">
        <v>780</v>
      </c>
    </row>
    <row r="36" spans="1:4">
      <c r="A36">
        <v>35</v>
      </c>
      <c r="B36" t="s">
        <v>771</v>
      </c>
      <c r="C36" t="s">
        <v>781</v>
      </c>
      <c r="D36" t="s">
        <v>782</v>
      </c>
    </row>
    <row r="37" spans="1:4">
      <c r="A37">
        <v>36</v>
      </c>
      <c r="B37" t="s">
        <v>771</v>
      </c>
      <c r="C37" t="s">
        <v>783</v>
      </c>
      <c r="D37" t="s">
        <v>784</v>
      </c>
    </row>
    <row r="38" spans="1:4">
      <c r="A38">
        <v>37</v>
      </c>
      <c r="B38" t="s">
        <v>771</v>
      </c>
      <c r="C38" t="s">
        <v>785</v>
      </c>
      <c r="D38" t="s">
        <v>786</v>
      </c>
    </row>
    <row r="39" spans="1:4">
      <c r="A39">
        <v>38</v>
      </c>
      <c r="B39" t="s">
        <v>771</v>
      </c>
      <c r="C39" t="s">
        <v>787</v>
      </c>
      <c r="D39" t="s">
        <v>788</v>
      </c>
    </row>
    <row r="40" spans="1:4">
      <c r="A40">
        <v>39</v>
      </c>
      <c r="B40" t="s">
        <v>789</v>
      </c>
      <c r="C40" t="s">
        <v>789</v>
      </c>
      <c r="D40" t="s">
        <v>790</v>
      </c>
    </row>
    <row r="41" spans="1:4">
      <c r="A41">
        <v>40</v>
      </c>
      <c r="B41" t="s">
        <v>791</v>
      </c>
      <c r="C41" t="s">
        <v>793</v>
      </c>
      <c r="D41" t="s">
        <v>794</v>
      </c>
    </row>
    <row r="42" spans="1:4">
      <c r="A42">
        <v>41</v>
      </c>
      <c r="B42" t="s">
        <v>791</v>
      </c>
      <c r="C42" t="s">
        <v>795</v>
      </c>
      <c r="D42" t="s">
        <v>796</v>
      </c>
    </row>
    <row r="43" spans="1:4">
      <c r="A43">
        <v>42</v>
      </c>
      <c r="B43" t="s">
        <v>791</v>
      </c>
      <c r="C43" t="s">
        <v>791</v>
      </c>
      <c r="D43" t="s">
        <v>792</v>
      </c>
    </row>
    <row r="44" spans="1:4">
      <c r="A44">
        <v>43</v>
      </c>
      <c r="B44" t="s">
        <v>791</v>
      </c>
      <c r="C44" t="s">
        <v>797</v>
      </c>
      <c r="D44" t="s">
        <v>798</v>
      </c>
    </row>
    <row r="45" spans="1:4">
      <c r="A45">
        <v>44</v>
      </c>
      <c r="B45" t="s">
        <v>791</v>
      </c>
      <c r="C45" t="s">
        <v>799</v>
      </c>
      <c r="D45" t="s">
        <v>800</v>
      </c>
    </row>
    <row r="46" spans="1:4">
      <c r="A46">
        <v>45</v>
      </c>
      <c r="B46" t="s">
        <v>791</v>
      </c>
      <c r="C46" t="s">
        <v>801</v>
      </c>
      <c r="D46" t="s">
        <v>802</v>
      </c>
    </row>
    <row r="47" spans="1:4">
      <c r="A47">
        <v>46</v>
      </c>
      <c r="B47" t="s">
        <v>803</v>
      </c>
      <c r="C47" t="s">
        <v>805</v>
      </c>
      <c r="D47" t="s">
        <v>806</v>
      </c>
    </row>
    <row r="48" spans="1:4">
      <c r="A48">
        <v>47</v>
      </c>
      <c r="B48" t="s">
        <v>803</v>
      </c>
      <c r="C48" t="s">
        <v>807</v>
      </c>
      <c r="D48" t="s">
        <v>808</v>
      </c>
    </row>
    <row r="49" spans="1:4">
      <c r="A49">
        <v>48</v>
      </c>
      <c r="B49" t="s">
        <v>803</v>
      </c>
      <c r="C49" t="s">
        <v>809</v>
      </c>
      <c r="D49" t="s">
        <v>810</v>
      </c>
    </row>
    <row r="50" spans="1:4">
      <c r="A50">
        <v>49</v>
      </c>
      <c r="B50" t="s">
        <v>803</v>
      </c>
      <c r="C50" t="s">
        <v>803</v>
      </c>
      <c r="D50" t="s">
        <v>804</v>
      </c>
    </row>
    <row r="51" spans="1:4">
      <c r="A51">
        <v>50</v>
      </c>
      <c r="B51" t="s">
        <v>803</v>
      </c>
      <c r="C51" t="s">
        <v>811</v>
      </c>
      <c r="D51" t="s">
        <v>812</v>
      </c>
    </row>
    <row r="52" spans="1:4">
      <c r="A52">
        <v>51</v>
      </c>
      <c r="B52" t="s">
        <v>803</v>
      </c>
      <c r="C52" t="s">
        <v>813</v>
      </c>
      <c r="D52" t="s">
        <v>814</v>
      </c>
    </row>
    <row r="53" spans="1:4">
      <c r="A53">
        <v>52</v>
      </c>
      <c r="B53" t="s">
        <v>803</v>
      </c>
      <c r="C53" t="s">
        <v>815</v>
      </c>
      <c r="D53" t="s">
        <v>816</v>
      </c>
    </row>
    <row r="54" spans="1:4">
      <c r="A54">
        <v>53</v>
      </c>
      <c r="B54" t="s">
        <v>803</v>
      </c>
      <c r="C54" t="s">
        <v>817</v>
      </c>
      <c r="D54" t="s">
        <v>818</v>
      </c>
    </row>
    <row r="55" spans="1:4">
      <c r="A55">
        <v>54</v>
      </c>
      <c r="B55" t="s">
        <v>803</v>
      </c>
      <c r="C55" t="s">
        <v>819</v>
      </c>
      <c r="D55" t="s">
        <v>820</v>
      </c>
    </row>
    <row r="56" spans="1:4">
      <c r="A56">
        <v>55</v>
      </c>
      <c r="B56" t="s">
        <v>803</v>
      </c>
      <c r="C56" t="s">
        <v>821</v>
      </c>
      <c r="D56" t="s">
        <v>822</v>
      </c>
    </row>
    <row r="57" spans="1:4">
      <c r="A57">
        <v>56</v>
      </c>
      <c r="B57" t="s">
        <v>803</v>
      </c>
      <c r="C57" t="s">
        <v>823</v>
      </c>
      <c r="D57" t="s">
        <v>824</v>
      </c>
    </row>
    <row r="58" spans="1:4">
      <c r="A58">
        <v>57</v>
      </c>
      <c r="B58" t="s">
        <v>803</v>
      </c>
      <c r="C58" t="s">
        <v>825</v>
      </c>
      <c r="D58" t="s">
        <v>826</v>
      </c>
    </row>
    <row r="59" spans="1:4">
      <c r="A59">
        <v>58</v>
      </c>
      <c r="B59" t="s">
        <v>803</v>
      </c>
      <c r="C59" t="s">
        <v>827</v>
      </c>
      <c r="D59" t="s">
        <v>828</v>
      </c>
    </row>
    <row r="60" spans="1:4">
      <c r="A60">
        <v>59</v>
      </c>
      <c r="B60" t="s">
        <v>803</v>
      </c>
      <c r="C60" t="s">
        <v>829</v>
      </c>
      <c r="D60" t="s">
        <v>830</v>
      </c>
    </row>
    <row r="61" spans="1:4">
      <c r="A61">
        <v>60</v>
      </c>
      <c r="B61" t="s">
        <v>831</v>
      </c>
      <c r="C61" t="s">
        <v>833</v>
      </c>
      <c r="D61" t="s">
        <v>834</v>
      </c>
    </row>
    <row r="62" spans="1:4">
      <c r="A62">
        <v>61</v>
      </c>
      <c r="B62" t="s">
        <v>831</v>
      </c>
      <c r="C62" t="s">
        <v>835</v>
      </c>
      <c r="D62" t="s">
        <v>836</v>
      </c>
    </row>
    <row r="63" spans="1:4">
      <c r="A63">
        <v>62</v>
      </c>
      <c r="B63" t="s">
        <v>831</v>
      </c>
      <c r="C63" t="s">
        <v>837</v>
      </c>
      <c r="D63" t="s">
        <v>838</v>
      </c>
    </row>
    <row r="64" spans="1:4">
      <c r="A64">
        <v>63</v>
      </c>
      <c r="B64" t="s">
        <v>831</v>
      </c>
      <c r="C64" t="s">
        <v>831</v>
      </c>
      <c r="D64" t="s">
        <v>832</v>
      </c>
    </row>
    <row r="65" spans="1:4">
      <c r="A65">
        <v>64</v>
      </c>
      <c r="B65" t="s">
        <v>831</v>
      </c>
      <c r="C65" t="s">
        <v>839</v>
      </c>
      <c r="D65" t="s">
        <v>840</v>
      </c>
    </row>
    <row r="66" spans="1:4">
      <c r="A66">
        <v>65</v>
      </c>
      <c r="B66" t="s">
        <v>831</v>
      </c>
      <c r="C66" t="s">
        <v>841</v>
      </c>
      <c r="D66" t="s">
        <v>842</v>
      </c>
    </row>
    <row r="67" spans="1:4">
      <c r="A67">
        <v>66</v>
      </c>
      <c r="B67" t="s">
        <v>831</v>
      </c>
      <c r="C67" t="s">
        <v>843</v>
      </c>
      <c r="D67" t="s">
        <v>844</v>
      </c>
    </row>
    <row r="68" spans="1:4">
      <c r="A68">
        <v>67</v>
      </c>
      <c r="B68" t="s">
        <v>831</v>
      </c>
      <c r="C68" t="s">
        <v>845</v>
      </c>
      <c r="D68" t="s">
        <v>846</v>
      </c>
    </row>
    <row r="69" spans="1:4">
      <c r="A69">
        <v>68</v>
      </c>
      <c r="B69" t="s">
        <v>831</v>
      </c>
      <c r="C69" t="s">
        <v>847</v>
      </c>
      <c r="D69" t="s">
        <v>848</v>
      </c>
    </row>
    <row r="70" spans="1:4">
      <c r="A70">
        <v>69</v>
      </c>
      <c r="B70" t="s">
        <v>831</v>
      </c>
      <c r="C70" t="s">
        <v>849</v>
      </c>
      <c r="D70" t="s">
        <v>850</v>
      </c>
    </row>
    <row r="71" spans="1:4">
      <c r="A71">
        <v>70</v>
      </c>
      <c r="B71" t="s">
        <v>851</v>
      </c>
      <c r="C71" t="s">
        <v>853</v>
      </c>
      <c r="D71" t="s">
        <v>854</v>
      </c>
    </row>
    <row r="72" spans="1:4">
      <c r="A72">
        <v>71</v>
      </c>
      <c r="B72" t="s">
        <v>851</v>
      </c>
      <c r="C72" t="s">
        <v>851</v>
      </c>
      <c r="D72" t="s">
        <v>852</v>
      </c>
    </row>
    <row r="73" spans="1:4">
      <c r="A73">
        <v>72</v>
      </c>
      <c r="B73" t="s">
        <v>851</v>
      </c>
      <c r="C73" t="s">
        <v>855</v>
      </c>
      <c r="D73" t="s">
        <v>856</v>
      </c>
    </row>
    <row r="74" spans="1:4">
      <c r="A74">
        <v>73</v>
      </c>
      <c r="B74" t="s">
        <v>851</v>
      </c>
      <c r="C74" t="s">
        <v>857</v>
      </c>
      <c r="D74" t="s">
        <v>858</v>
      </c>
    </row>
    <row r="75" spans="1:4">
      <c r="A75">
        <v>74</v>
      </c>
      <c r="B75" t="s">
        <v>851</v>
      </c>
      <c r="C75" t="s">
        <v>859</v>
      </c>
      <c r="D75" t="s">
        <v>860</v>
      </c>
    </row>
    <row r="76" spans="1:4">
      <c r="A76">
        <v>75</v>
      </c>
      <c r="B76" t="s">
        <v>851</v>
      </c>
      <c r="C76" t="s">
        <v>861</v>
      </c>
      <c r="D76" t="s">
        <v>862</v>
      </c>
    </row>
    <row r="77" spans="1:4">
      <c r="A77">
        <v>76</v>
      </c>
      <c r="B77" t="s">
        <v>851</v>
      </c>
      <c r="C77" t="s">
        <v>863</v>
      </c>
      <c r="D77" t="s">
        <v>864</v>
      </c>
    </row>
    <row r="78" spans="1:4">
      <c r="A78">
        <v>77</v>
      </c>
      <c r="B78" t="s">
        <v>851</v>
      </c>
      <c r="C78" t="s">
        <v>865</v>
      </c>
      <c r="D78" t="s">
        <v>866</v>
      </c>
    </row>
    <row r="79" spans="1:4">
      <c r="A79">
        <v>78</v>
      </c>
      <c r="B79" t="s">
        <v>851</v>
      </c>
      <c r="C79" t="s">
        <v>867</v>
      </c>
      <c r="D79" t="s">
        <v>868</v>
      </c>
    </row>
    <row r="80" spans="1:4">
      <c r="A80">
        <v>79</v>
      </c>
      <c r="B80" t="s">
        <v>869</v>
      </c>
      <c r="C80" t="s">
        <v>871</v>
      </c>
      <c r="D80" t="s">
        <v>872</v>
      </c>
    </row>
    <row r="81" spans="1:4">
      <c r="A81">
        <v>80</v>
      </c>
      <c r="B81" t="s">
        <v>869</v>
      </c>
      <c r="C81" t="s">
        <v>873</v>
      </c>
      <c r="D81" t="s">
        <v>874</v>
      </c>
    </row>
    <row r="82" spans="1:4">
      <c r="A82">
        <v>81</v>
      </c>
      <c r="B82" t="s">
        <v>869</v>
      </c>
      <c r="C82" t="s">
        <v>869</v>
      </c>
      <c r="D82" t="s">
        <v>870</v>
      </c>
    </row>
    <row r="83" spans="1:4">
      <c r="A83">
        <v>82</v>
      </c>
      <c r="B83" t="s">
        <v>869</v>
      </c>
      <c r="C83" t="s">
        <v>875</v>
      </c>
      <c r="D83" t="s">
        <v>876</v>
      </c>
    </row>
    <row r="84" spans="1:4">
      <c r="A84">
        <v>83</v>
      </c>
      <c r="B84" t="s">
        <v>869</v>
      </c>
      <c r="C84" t="s">
        <v>877</v>
      </c>
      <c r="D84" t="s">
        <v>878</v>
      </c>
    </row>
    <row r="85" spans="1:4">
      <c r="A85">
        <v>84</v>
      </c>
      <c r="B85" t="s">
        <v>869</v>
      </c>
      <c r="C85" t="s">
        <v>879</v>
      </c>
      <c r="D85" t="s">
        <v>880</v>
      </c>
    </row>
    <row r="86" spans="1:4">
      <c r="A86">
        <v>85</v>
      </c>
      <c r="B86" t="s">
        <v>881</v>
      </c>
      <c r="C86" t="s">
        <v>881</v>
      </c>
      <c r="D86" t="s">
        <v>882</v>
      </c>
    </row>
    <row r="87" spans="1:4">
      <c r="A87">
        <v>86</v>
      </c>
      <c r="B87" t="s">
        <v>883</v>
      </c>
      <c r="C87" t="s">
        <v>885</v>
      </c>
      <c r="D87" t="s">
        <v>886</v>
      </c>
    </row>
    <row r="88" spans="1:4">
      <c r="A88">
        <v>87</v>
      </c>
      <c r="B88" t="s">
        <v>883</v>
      </c>
      <c r="C88" t="s">
        <v>883</v>
      </c>
      <c r="D88" t="s">
        <v>884</v>
      </c>
    </row>
    <row r="89" spans="1:4">
      <c r="A89">
        <v>88</v>
      </c>
      <c r="B89" t="s">
        <v>883</v>
      </c>
      <c r="C89" t="s">
        <v>817</v>
      </c>
      <c r="D89" t="s">
        <v>887</v>
      </c>
    </row>
    <row r="90" spans="1:4">
      <c r="A90">
        <v>89</v>
      </c>
      <c r="B90" t="s">
        <v>883</v>
      </c>
      <c r="C90" t="s">
        <v>888</v>
      </c>
      <c r="D90" t="s">
        <v>889</v>
      </c>
    </row>
    <row r="91" spans="1:4">
      <c r="A91">
        <v>90</v>
      </c>
      <c r="B91" t="s">
        <v>883</v>
      </c>
      <c r="C91" t="s">
        <v>890</v>
      </c>
      <c r="D91" t="s">
        <v>891</v>
      </c>
    </row>
    <row r="92" spans="1:4">
      <c r="A92">
        <v>91</v>
      </c>
      <c r="B92" t="s">
        <v>892</v>
      </c>
      <c r="C92" t="s">
        <v>894</v>
      </c>
      <c r="D92" t="s">
        <v>895</v>
      </c>
    </row>
    <row r="93" spans="1:4">
      <c r="A93">
        <v>92</v>
      </c>
      <c r="B93" t="s">
        <v>892</v>
      </c>
      <c r="C93" t="s">
        <v>896</v>
      </c>
      <c r="D93" t="s">
        <v>897</v>
      </c>
    </row>
    <row r="94" spans="1:4">
      <c r="A94">
        <v>93</v>
      </c>
      <c r="B94" t="s">
        <v>892</v>
      </c>
      <c r="C94" t="s">
        <v>898</v>
      </c>
      <c r="D94" t="s">
        <v>899</v>
      </c>
    </row>
    <row r="95" spans="1:4">
      <c r="A95">
        <v>94</v>
      </c>
      <c r="B95" t="s">
        <v>892</v>
      </c>
      <c r="C95" t="s">
        <v>900</v>
      </c>
      <c r="D95" t="s">
        <v>901</v>
      </c>
    </row>
    <row r="96" spans="1:4">
      <c r="A96">
        <v>95</v>
      </c>
      <c r="B96" t="s">
        <v>892</v>
      </c>
      <c r="C96" t="s">
        <v>902</v>
      </c>
      <c r="D96" t="s">
        <v>903</v>
      </c>
    </row>
    <row r="97" spans="1:4">
      <c r="A97">
        <v>96</v>
      </c>
      <c r="B97" t="s">
        <v>892</v>
      </c>
      <c r="C97" t="s">
        <v>892</v>
      </c>
      <c r="D97" t="s">
        <v>893</v>
      </c>
    </row>
    <row r="98" spans="1:4">
      <c r="A98">
        <v>97</v>
      </c>
      <c r="B98" t="s">
        <v>892</v>
      </c>
      <c r="C98" t="s">
        <v>904</v>
      </c>
      <c r="D98" t="s">
        <v>905</v>
      </c>
    </row>
    <row r="99" spans="1:4">
      <c r="A99">
        <v>98</v>
      </c>
      <c r="B99" t="s">
        <v>892</v>
      </c>
      <c r="C99" t="s">
        <v>906</v>
      </c>
      <c r="D99" t="s">
        <v>907</v>
      </c>
    </row>
    <row r="100" spans="1:4">
      <c r="A100">
        <v>99</v>
      </c>
      <c r="B100" t="s">
        <v>892</v>
      </c>
      <c r="C100" t="s">
        <v>908</v>
      </c>
      <c r="D100" t="s">
        <v>909</v>
      </c>
    </row>
    <row r="101" spans="1:4">
      <c r="A101">
        <v>100</v>
      </c>
      <c r="B101" t="s">
        <v>892</v>
      </c>
      <c r="C101" t="s">
        <v>910</v>
      </c>
      <c r="D101" t="s">
        <v>911</v>
      </c>
    </row>
    <row r="102" spans="1:4">
      <c r="A102">
        <v>101</v>
      </c>
      <c r="B102" t="s">
        <v>912</v>
      </c>
      <c r="C102" t="s">
        <v>912</v>
      </c>
      <c r="D102" t="s">
        <v>913</v>
      </c>
    </row>
    <row r="103" spans="1:4">
      <c r="A103">
        <v>102</v>
      </c>
      <c r="B103" t="s">
        <v>914</v>
      </c>
      <c r="C103" t="s">
        <v>916</v>
      </c>
      <c r="D103" t="s">
        <v>917</v>
      </c>
    </row>
    <row r="104" spans="1:4">
      <c r="A104">
        <v>103</v>
      </c>
      <c r="B104" t="s">
        <v>914</v>
      </c>
      <c r="C104" t="s">
        <v>918</v>
      </c>
      <c r="D104" t="s">
        <v>919</v>
      </c>
    </row>
    <row r="105" spans="1:4">
      <c r="A105">
        <v>104</v>
      </c>
      <c r="B105" t="s">
        <v>914</v>
      </c>
      <c r="C105" t="s">
        <v>920</v>
      </c>
      <c r="D105" t="s">
        <v>921</v>
      </c>
    </row>
    <row r="106" spans="1:4">
      <c r="A106">
        <v>105</v>
      </c>
      <c r="B106" t="s">
        <v>914</v>
      </c>
      <c r="C106" t="s">
        <v>914</v>
      </c>
      <c r="D106" t="s">
        <v>915</v>
      </c>
    </row>
    <row r="107" spans="1:4">
      <c r="A107">
        <v>106</v>
      </c>
      <c r="B107" t="s">
        <v>914</v>
      </c>
      <c r="C107" t="s">
        <v>922</v>
      </c>
      <c r="D107" t="s">
        <v>923</v>
      </c>
    </row>
    <row r="108" spans="1:4">
      <c r="A108">
        <v>107</v>
      </c>
      <c r="B108" t="s">
        <v>914</v>
      </c>
      <c r="C108" t="s">
        <v>924</v>
      </c>
      <c r="D108" t="s">
        <v>925</v>
      </c>
    </row>
    <row r="109" spans="1:4">
      <c r="A109">
        <v>108</v>
      </c>
      <c r="B109" t="s">
        <v>926</v>
      </c>
      <c r="C109" t="s">
        <v>928</v>
      </c>
      <c r="D109" t="s">
        <v>929</v>
      </c>
    </row>
    <row r="110" spans="1:4">
      <c r="A110">
        <v>109</v>
      </c>
      <c r="B110" t="s">
        <v>926</v>
      </c>
      <c r="C110" t="s">
        <v>930</v>
      </c>
      <c r="D110" t="s">
        <v>931</v>
      </c>
    </row>
    <row r="111" spans="1:4">
      <c r="A111">
        <v>110</v>
      </c>
      <c r="B111" t="s">
        <v>926</v>
      </c>
      <c r="C111" t="s">
        <v>932</v>
      </c>
      <c r="D111" t="s">
        <v>933</v>
      </c>
    </row>
    <row r="112" spans="1:4">
      <c r="A112">
        <v>111</v>
      </c>
      <c r="B112" t="s">
        <v>926</v>
      </c>
      <c r="C112" t="s">
        <v>934</v>
      </c>
      <c r="D112" t="s">
        <v>935</v>
      </c>
    </row>
    <row r="113" spans="1:4">
      <c r="A113">
        <v>112</v>
      </c>
      <c r="B113" t="s">
        <v>926</v>
      </c>
      <c r="C113" t="s">
        <v>926</v>
      </c>
      <c r="D113" t="s">
        <v>927</v>
      </c>
    </row>
    <row r="114" spans="1:4">
      <c r="A114">
        <v>113</v>
      </c>
      <c r="B114" t="s">
        <v>926</v>
      </c>
      <c r="C114" t="s">
        <v>936</v>
      </c>
      <c r="D114" t="s">
        <v>937</v>
      </c>
    </row>
    <row r="115" spans="1:4">
      <c r="A115">
        <v>114</v>
      </c>
      <c r="B115" t="s">
        <v>926</v>
      </c>
      <c r="C115" t="s">
        <v>938</v>
      </c>
      <c r="D115" t="s">
        <v>939</v>
      </c>
    </row>
    <row r="116" spans="1:4">
      <c r="A116">
        <v>115</v>
      </c>
      <c r="B116" t="s">
        <v>940</v>
      </c>
      <c r="C116" t="s">
        <v>942</v>
      </c>
      <c r="D116" t="s">
        <v>943</v>
      </c>
    </row>
    <row r="117" spans="1:4">
      <c r="A117">
        <v>116</v>
      </c>
      <c r="B117" t="s">
        <v>940</v>
      </c>
      <c r="C117" t="s">
        <v>944</v>
      </c>
      <c r="D117" t="s">
        <v>945</v>
      </c>
    </row>
    <row r="118" spans="1:4">
      <c r="A118">
        <v>117</v>
      </c>
      <c r="B118" t="s">
        <v>940</v>
      </c>
      <c r="C118" t="s">
        <v>940</v>
      </c>
      <c r="D118" t="s">
        <v>941</v>
      </c>
    </row>
    <row r="119" spans="1:4">
      <c r="A119">
        <v>118</v>
      </c>
      <c r="B119" t="s">
        <v>940</v>
      </c>
      <c r="C119" t="s">
        <v>946</v>
      </c>
      <c r="D119" t="s">
        <v>947</v>
      </c>
    </row>
    <row r="120" spans="1:4">
      <c r="A120">
        <v>119</v>
      </c>
      <c r="B120" t="s">
        <v>940</v>
      </c>
      <c r="C120" t="s">
        <v>948</v>
      </c>
      <c r="D120" t="s">
        <v>949</v>
      </c>
    </row>
    <row r="121" spans="1:4">
      <c r="A121">
        <v>120</v>
      </c>
      <c r="B121" t="s">
        <v>950</v>
      </c>
      <c r="C121" t="s">
        <v>950</v>
      </c>
      <c r="D121" t="s">
        <v>951</v>
      </c>
    </row>
    <row r="122" spans="1:4">
      <c r="A122">
        <v>121</v>
      </c>
      <c r="B122" t="s">
        <v>952</v>
      </c>
      <c r="C122" t="s">
        <v>954</v>
      </c>
      <c r="D122" t="s">
        <v>955</v>
      </c>
    </row>
    <row r="123" spans="1:4">
      <c r="A123">
        <v>122</v>
      </c>
      <c r="B123" t="s">
        <v>952</v>
      </c>
      <c r="C123" t="s">
        <v>956</v>
      </c>
      <c r="D123" t="s">
        <v>957</v>
      </c>
    </row>
    <row r="124" spans="1:4">
      <c r="A124">
        <v>123</v>
      </c>
      <c r="B124" t="s">
        <v>952</v>
      </c>
      <c r="C124" t="s">
        <v>952</v>
      </c>
      <c r="D124" t="s">
        <v>953</v>
      </c>
    </row>
    <row r="125" spans="1:4">
      <c r="A125">
        <v>124</v>
      </c>
      <c r="B125" t="s">
        <v>952</v>
      </c>
      <c r="C125" t="s">
        <v>958</v>
      </c>
      <c r="D125" t="s">
        <v>959</v>
      </c>
    </row>
    <row r="126" spans="1:4">
      <c r="A126">
        <v>125</v>
      </c>
      <c r="B126" t="s">
        <v>952</v>
      </c>
      <c r="C126" t="s">
        <v>960</v>
      </c>
      <c r="D126" t="s">
        <v>961</v>
      </c>
    </row>
    <row r="127" spans="1:4">
      <c r="A127">
        <v>126</v>
      </c>
      <c r="B127" t="s">
        <v>962</v>
      </c>
      <c r="C127" t="s">
        <v>962</v>
      </c>
      <c r="D127" t="s">
        <v>963</v>
      </c>
    </row>
    <row r="128" spans="1:4">
      <c r="A128">
        <v>127</v>
      </c>
      <c r="B128" t="s">
        <v>964</v>
      </c>
      <c r="C128" t="s">
        <v>966</v>
      </c>
      <c r="D128" t="s">
        <v>967</v>
      </c>
    </row>
    <row r="129" spans="1:4">
      <c r="A129">
        <v>128</v>
      </c>
      <c r="B129" t="s">
        <v>964</v>
      </c>
      <c r="C129" t="s">
        <v>964</v>
      </c>
      <c r="D129" t="s">
        <v>965</v>
      </c>
    </row>
    <row r="130" spans="1:4">
      <c r="A130">
        <v>129</v>
      </c>
      <c r="B130" t="s">
        <v>964</v>
      </c>
      <c r="C130" t="s">
        <v>968</v>
      </c>
      <c r="D130" t="s">
        <v>969</v>
      </c>
    </row>
    <row r="131" spans="1:4">
      <c r="A131">
        <v>130</v>
      </c>
      <c r="B131" t="s">
        <v>964</v>
      </c>
      <c r="C131" t="s">
        <v>970</v>
      </c>
      <c r="D131" t="s">
        <v>971</v>
      </c>
    </row>
    <row r="132" spans="1:4">
      <c r="A132">
        <v>131</v>
      </c>
      <c r="B132" t="s">
        <v>964</v>
      </c>
      <c r="C132" t="s">
        <v>972</v>
      </c>
      <c r="D132" t="s">
        <v>973</v>
      </c>
    </row>
    <row r="133" spans="1:4">
      <c r="A133">
        <v>132</v>
      </c>
      <c r="B133" t="s">
        <v>974</v>
      </c>
      <c r="C133" t="s">
        <v>974</v>
      </c>
      <c r="D133" t="s">
        <v>975</v>
      </c>
    </row>
    <row r="134" spans="1:4">
      <c r="A134">
        <v>133</v>
      </c>
      <c r="B134" t="s">
        <v>976</v>
      </c>
      <c r="C134" t="s">
        <v>978</v>
      </c>
      <c r="D134" t="s">
        <v>979</v>
      </c>
    </row>
    <row r="135" spans="1:4">
      <c r="A135">
        <v>134</v>
      </c>
      <c r="B135" t="s">
        <v>976</v>
      </c>
      <c r="C135" t="s">
        <v>980</v>
      </c>
      <c r="D135" t="s">
        <v>981</v>
      </c>
    </row>
    <row r="136" spans="1:4">
      <c r="A136">
        <v>135</v>
      </c>
      <c r="B136" t="s">
        <v>976</v>
      </c>
      <c r="C136" t="s">
        <v>982</v>
      </c>
      <c r="D136" t="s">
        <v>983</v>
      </c>
    </row>
    <row r="137" spans="1:4">
      <c r="A137">
        <v>136</v>
      </c>
      <c r="B137" t="s">
        <v>976</v>
      </c>
      <c r="C137" t="s">
        <v>976</v>
      </c>
      <c r="D137" t="s">
        <v>977</v>
      </c>
    </row>
    <row r="138" spans="1:4">
      <c r="A138">
        <v>137</v>
      </c>
      <c r="B138" t="s">
        <v>976</v>
      </c>
      <c r="C138" t="s">
        <v>984</v>
      </c>
      <c r="D138" t="s">
        <v>985</v>
      </c>
    </row>
    <row r="139" spans="1:4">
      <c r="A139">
        <v>138</v>
      </c>
      <c r="B139" t="s">
        <v>986</v>
      </c>
      <c r="C139" t="s">
        <v>988</v>
      </c>
      <c r="D139" t="s">
        <v>989</v>
      </c>
    </row>
    <row r="140" spans="1:4">
      <c r="A140">
        <v>139</v>
      </c>
      <c r="B140" t="s">
        <v>986</v>
      </c>
      <c r="C140" t="s">
        <v>990</v>
      </c>
      <c r="D140" t="s">
        <v>991</v>
      </c>
    </row>
    <row r="141" spans="1:4">
      <c r="A141">
        <v>140</v>
      </c>
      <c r="B141" t="s">
        <v>986</v>
      </c>
      <c r="C141" t="s">
        <v>992</v>
      </c>
      <c r="D141" t="s">
        <v>993</v>
      </c>
    </row>
    <row r="142" spans="1:4">
      <c r="A142">
        <v>141</v>
      </c>
      <c r="B142" t="s">
        <v>986</v>
      </c>
      <c r="C142" t="s">
        <v>994</v>
      </c>
      <c r="D142" t="s">
        <v>995</v>
      </c>
    </row>
    <row r="143" spans="1:4">
      <c r="A143">
        <v>142</v>
      </c>
      <c r="B143" t="s">
        <v>986</v>
      </c>
      <c r="C143" t="s">
        <v>996</v>
      </c>
      <c r="D143" t="s">
        <v>997</v>
      </c>
    </row>
    <row r="144" spans="1:4">
      <c r="A144">
        <v>143</v>
      </c>
      <c r="B144" t="s">
        <v>986</v>
      </c>
      <c r="C144" t="s">
        <v>998</v>
      </c>
      <c r="D144" t="s">
        <v>999</v>
      </c>
    </row>
    <row r="145" spans="1:4">
      <c r="A145">
        <v>144</v>
      </c>
      <c r="B145" t="s">
        <v>986</v>
      </c>
      <c r="C145" t="s">
        <v>986</v>
      </c>
      <c r="D145" t="s">
        <v>987</v>
      </c>
    </row>
    <row r="146" spans="1:4">
      <c r="A146">
        <v>145</v>
      </c>
      <c r="B146" t="s">
        <v>986</v>
      </c>
      <c r="C146" t="s">
        <v>1000</v>
      </c>
      <c r="D146" t="s">
        <v>1001</v>
      </c>
    </row>
    <row r="147" spans="1:4">
      <c r="A147">
        <v>146</v>
      </c>
      <c r="B147" t="s">
        <v>986</v>
      </c>
      <c r="C147" t="s">
        <v>1002</v>
      </c>
      <c r="D147" t="s">
        <v>1003</v>
      </c>
    </row>
    <row r="148" spans="1:4">
      <c r="A148">
        <v>147</v>
      </c>
      <c r="B148" t="s">
        <v>1004</v>
      </c>
      <c r="C148" t="s">
        <v>1006</v>
      </c>
      <c r="D148" t="s">
        <v>1007</v>
      </c>
    </row>
    <row r="149" spans="1:4">
      <c r="A149">
        <v>148</v>
      </c>
      <c r="B149" t="s">
        <v>1004</v>
      </c>
      <c r="C149" t="s">
        <v>1008</v>
      </c>
      <c r="D149" t="s">
        <v>1009</v>
      </c>
    </row>
    <row r="150" spans="1:4">
      <c r="A150">
        <v>149</v>
      </c>
      <c r="B150" t="s">
        <v>1004</v>
      </c>
      <c r="C150" t="s">
        <v>1004</v>
      </c>
      <c r="D150" t="s">
        <v>1005</v>
      </c>
    </row>
    <row r="151" spans="1:4">
      <c r="A151">
        <v>150</v>
      </c>
      <c r="B151" t="s">
        <v>1004</v>
      </c>
      <c r="C151" t="s">
        <v>1010</v>
      </c>
      <c r="D151" t="s">
        <v>1011</v>
      </c>
    </row>
    <row r="152" spans="1:4">
      <c r="A152">
        <v>151</v>
      </c>
      <c r="B152" t="s">
        <v>1004</v>
      </c>
      <c r="C152" t="s">
        <v>1012</v>
      </c>
      <c r="D152" t="s">
        <v>1013</v>
      </c>
    </row>
    <row r="153" spans="1:4">
      <c r="A153">
        <v>152</v>
      </c>
      <c r="B153" t="s">
        <v>1014</v>
      </c>
      <c r="C153" t="s">
        <v>1016</v>
      </c>
      <c r="D153" t="s">
        <v>1017</v>
      </c>
    </row>
    <row r="154" spans="1:4">
      <c r="A154">
        <v>153</v>
      </c>
      <c r="B154" t="s">
        <v>1014</v>
      </c>
      <c r="C154" t="s">
        <v>1018</v>
      </c>
      <c r="D154" t="s">
        <v>1019</v>
      </c>
    </row>
    <row r="155" spans="1:4">
      <c r="A155">
        <v>154</v>
      </c>
      <c r="B155" t="s">
        <v>1014</v>
      </c>
      <c r="C155" t="s">
        <v>1020</v>
      </c>
      <c r="D155" t="s">
        <v>1021</v>
      </c>
    </row>
    <row r="156" spans="1:4">
      <c r="A156">
        <v>155</v>
      </c>
      <c r="B156" t="s">
        <v>1014</v>
      </c>
      <c r="C156" t="s">
        <v>1022</v>
      </c>
      <c r="D156" t="s">
        <v>1023</v>
      </c>
    </row>
    <row r="157" spans="1:4">
      <c r="A157">
        <v>156</v>
      </c>
      <c r="B157" t="s">
        <v>1014</v>
      </c>
      <c r="C157" t="s">
        <v>1024</v>
      </c>
      <c r="D157" t="s">
        <v>1025</v>
      </c>
    </row>
    <row r="158" spans="1:4">
      <c r="A158">
        <v>157</v>
      </c>
      <c r="B158" t="s">
        <v>1014</v>
      </c>
      <c r="C158" t="s">
        <v>1014</v>
      </c>
      <c r="D158" t="s">
        <v>1015</v>
      </c>
    </row>
    <row r="159" spans="1:4">
      <c r="A159">
        <v>158</v>
      </c>
      <c r="B159" t="s">
        <v>1014</v>
      </c>
      <c r="C159" t="s">
        <v>1026</v>
      </c>
      <c r="D159" t="s">
        <v>1027</v>
      </c>
    </row>
    <row r="160" spans="1:4">
      <c r="A160">
        <v>159</v>
      </c>
      <c r="B160" t="s">
        <v>1014</v>
      </c>
      <c r="C160" t="s">
        <v>1028</v>
      </c>
      <c r="D160" t="s">
        <v>1029</v>
      </c>
    </row>
    <row r="161" spans="1:4">
      <c r="A161">
        <v>160</v>
      </c>
      <c r="B161" t="s">
        <v>1030</v>
      </c>
      <c r="C161" t="s">
        <v>1032</v>
      </c>
      <c r="D161" t="s">
        <v>1033</v>
      </c>
    </row>
    <row r="162" spans="1:4">
      <c r="A162">
        <v>161</v>
      </c>
      <c r="B162" t="s">
        <v>1030</v>
      </c>
      <c r="C162" t="s">
        <v>1034</v>
      </c>
      <c r="D162" t="s">
        <v>1035</v>
      </c>
    </row>
    <row r="163" spans="1:4">
      <c r="A163">
        <v>162</v>
      </c>
      <c r="B163" t="s">
        <v>1030</v>
      </c>
      <c r="C163" t="s">
        <v>1036</v>
      </c>
      <c r="D163" t="s">
        <v>1037</v>
      </c>
    </row>
    <row r="164" spans="1:4">
      <c r="A164">
        <v>163</v>
      </c>
      <c r="B164" t="s">
        <v>1030</v>
      </c>
      <c r="C164" t="s">
        <v>1038</v>
      </c>
      <c r="D164" t="s">
        <v>1039</v>
      </c>
    </row>
    <row r="165" spans="1:4">
      <c r="A165">
        <v>164</v>
      </c>
      <c r="B165" t="s">
        <v>1030</v>
      </c>
      <c r="C165" t="s">
        <v>1040</v>
      </c>
      <c r="D165" t="s">
        <v>1041</v>
      </c>
    </row>
    <row r="166" spans="1:4">
      <c r="A166">
        <v>165</v>
      </c>
      <c r="B166" t="s">
        <v>1030</v>
      </c>
      <c r="C166" t="s">
        <v>1030</v>
      </c>
      <c r="D166" t="s">
        <v>1031</v>
      </c>
    </row>
    <row r="167" spans="1:4">
      <c r="A167">
        <v>166</v>
      </c>
      <c r="B167" t="s">
        <v>1030</v>
      </c>
      <c r="C167" t="s">
        <v>1042</v>
      </c>
      <c r="D167" t="s">
        <v>1043</v>
      </c>
    </row>
    <row r="168" spans="1:4">
      <c r="A168">
        <v>167</v>
      </c>
      <c r="B168" t="s">
        <v>1030</v>
      </c>
      <c r="C168" t="s">
        <v>1044</v>
      </c>
      <c r="D168" t="s">
        <v>1045</v>
      </c>
    </row>
    <row r="169" spans="1:4">
      <c r="A169">
        <v>168</v>
      </c>
      <c r="B169" t="s">
        <v>1030</v>
      </c>
      <c r="C169" t="s">
        <v>1046</v>
      </c>
      <c r="D169" t="s">
        <v>1047</v>
      </c>
    </row>
    <row r="170" spans="1:4">
      <c r="A170">
        <v>169</v>
      </c>
      <c r="B170" t="s">
        <v>1048</v>
      </c>
      <c r="C170" t="s">
        <v>1050</v>
      </c>
      <c r="D170" t="s">
        <v>1051</v>
      </c>
    </row>
    <row r="171" spans="1:4">
      <c r="A171">
        <v>170</v>
      </c>
      <c r="B171" t="s">
        <v>1048</v>
      </c>
      <c r="C171" t="s">
        <v>980</v>
      </c>
      <c r="D171" t="s">
        <v>1052</v>
      </c>
    </row>
    <row r="172" spans="1:4">
      <c r="A172">
        <v>171</v>
      </c>
      <c r="B172" t="s">
        <v>1048</v>
      </c>
      <c r="C172" t="s">
        <v>1053</v>
      </c>
      <c r="D172" t="s">
        <v>1054</v>
      </c>
    </row>
    <row r="173" spans="1:4">
      <c r="A173">
        <v>172</v>
      </c>
      <c r="B173" t="s">
        <v>1048</v>
      </c>
      <c r="C173" t="s">
        <v>1055</v>
      </c>
      <c r="D173" t="s">
        <v>1056</v>
      </c>
    </row>
    <row r="174" spans="1:4">
      <c r="A174">
        <v>173</v>
      </c>
      <c r="B174" t="s">
        <v>1048</v>
      </c>
      <c r="C174" t="s">
        <v>1057</v>
      </c>
      <c r="D174" t="s">
        <v>1058</v>
      </c>
    </row>
    <row r="175" spans="1:4">
      <c r="A175">
        <v>174</v>
      </c>
      <c r="B175" t="s">
        <v>1048</v>
      </c>
      <c r="C175" t="s">
        <v>1059</v>
      </c>
      <c r="D175" t="s">
        <v>1060</v>
      </c>
    </row>
    <row r="176" spans="1:4">
      <c r="A176">
        <v>175</v>
      </c>
      <c r="B176" t="s">
        <v>1048</v>
      </c>
      <c r="C176" t="s">
        <v>1061</v>
      </c>
      <c r="D176" t="s">
        <v>1062</v>
      </c>
    </row>
    <row r="177" spans="1:4">
      <c r="A177">
        <v>176</v>
      </c>
      <c r="B177" t="s">
        <v>1048</v>
      </c>
      <c r="C177" t="s">
        <v>1063</v>
      </c>
      <c r="D177" t="s">
        <v>1064</v>
      </c>
    </row>
    <row r="178" spans="1:4">
      <c r="A178">
        <v>177</v>
      </c>
      <c r="B178" t="s">
        <v>1048</v>
      </c>
      <c r="C178" t="s">
        <v>1065</v>
      </c>
      <c r="D178" t="s">
        <v>1066</v>
      </c>
    </row>
    <row r="179" spans="1:4">
      <c r="A179">
        <v>178</v>
      </c>
      <c r="B179" t="s">
        <v>1048</v>
      </c>
      <c r="C179" t="s">
        <v>1048</v>
      </c>
      <c r="D179" t="s">
        <v>1049</v>
      </c>
    </row>
    <row r="180" spans="1:4">
      <c r="A180">
        <v>179</v>
      </c>
      <c r="B180" t="s">
        <v>1048</v>
      </c>
      <c r="C180" t="s">
        <v>1067</v>
      </c>
      <c r="D180" t="s">
        <v>1068</v>
      </c>
    </row>
    <row r="181" spans="1:4">
      <c r="A181">
        <v>180</v>
      </c>
      <c r="B181" t="s">
        <v>1069</v>
      </c>
      <c r="C181" t="s">
        <v>1069</v>
      </c>
      <c r="D181" t="s">
        <v>1070</v>
      </c>
    </row>
    <row r="182" spans="1:4">
      <c r="A182">
        <v>181</v>
      </c>
      <c r="B182" t="s">
        <v>1071</v>
      </c>
      <c r="C182" t="s">
        <v>1071</v>
      </c>
      <c r="D182" t="s">
        <v>1072</v>
      </c>
    </row>
    <row r="183" spans="1:4">
      <c r="A183">
        <v>182</v>
      </c>
      <c r="B183" t="s">
        <v>1073</v>
      </c>
      <c r="C183" t="s">
        <v>1073</v>
      </c>
      <c r="D183" t="s">
        <v>1074</v>
      </c>
    </row>
    <row r="184" spans="1:4">
      <c r="A184">
        <v>183</v>
      </c>
      <c r="B184" t="s">
        <v>1075</v>
      </c>
      <c r="C184" t="s">
        <v>1075</v>
      </c>
      <c r="D184" t="s">
        <v>1076</v>
      </c>
    </row>
    <row r="185" spans="1:4">
      <c r="A185">
        <v>184</v>
      </c>
      <c r="B185" t="s">
        <v>1077</v>
      </c>
      <c r="C185" t="s">
        <v>1077</v>
      </c>
      <c r="D185" t="s">
        <v>1078</v>
      </c>
    </row>
    <row r="186" spans="1:4">
      <c r="A186">
        <v>185</v>
      </c>
      <c r="B186" t="s">
        <v>1079</v>
      </c>
      <c r="C186" t="s">
        <v>1079</v>
      </c>
      <c r="D186" t="s">
        <v>1080</v>
      </c>
    </row>
  </sheetData>
  <phoneticPr fontId="9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ColWidth="9.140625" defaultRowHeight="11.25"/>
  <cols>
    <col min="1" max="1" width="32.5703125" style="6" customWidth="1"/>
    <col min="2" max="2" width="9.140625" style="147"/>
    <col min="3" max="3" width="9.140625" style="150"/>
    <col min="4" max="4" width="26.5703125" style="150" customWidth="1"/>
    <col min="5" max="6" width="26.5703125" style="82" customWidth="1"/>
    <col min="7" max="7" width="31.42578125" style="82" customWidth="1"/>
    <col min="8" max="8" width="40.85546875" style="82" customWidth="1"/>
    <col min="9" max="9" width="14.5703125" style="82" customWidth="1"/>
    <col min="10" max="10" width="26.85546875" style="82" customWidth="1"/>
    <col min="11" max="11" width="50" style="82" customWidth="1"/>
    <col min="12" max="13" width="10.7109375" style="82" customWidth="1"/>
    <col min="14" max="14" width="55.140625" style="82" customWidth="1"/>
    <col min="15" max="15" width="31.85546875" style="82" customWidth="1"/>
    <col min="16" max="16" width="23.85546875" style="82" customWidth="1"/>
    <col min="17" max="17" width="46.5703125" style="82" customWidth="1"/>
    <col min="18" max="18" width="24" style="82" bestFit="1" customWidth="1"/>
    <col min="19" max="19" width="20.5703125" style="82" customWidth="1"/>
    <col min="20" max="20" width="22" style="82" customWidth="1"/>
    <col min="21" max="22" width="26.42578125" style="82" customWidth="1"/>
    <col min="23" max="23" width="3.28515625" style="82" customWidth="1"/>
    <col min="24" max="24" width="59.7109375" style="82" customWidth="1"/>
    <col min="25" max="25" width="49.140625" style="82" customWidth="1"/>
    <col min="26" max="26" width="11.140625" style="82" customWidth="1"/>
    <col min="27" max="30" width="29" style="82" customWidth="1"/>
    <col min="31" max="31" width="9.140625" style="82"/>
    <col min="32" max="32" width="34.7109375" style="82" customWidth="1"/>
    <col min="33" max="33" width="9.140625" style="82"/>
    <col min="34" max="35" width="34.42578125" style="82" customWidth="1"/>
    <col min="36" max="36" width="9.140625" style="82"/>
    <col min="37" max="37" width="24.5703125" style="82" customWidth="1"/>
    <col min="38" max="38" width="9.140625" style="82"/>
    <col min="39" max="39" width="26.140625" style="82" customWidth="1"/>
    <col min="40" max="40" width="1.7109375" style="82" customWidth="1"/>
    <col min="41" max="41" width="9.140625" style="82"/>
    <col min="42" max="42" width="27.28515625" style="82" customWidth="1"/>
    <col min="43" max="43" width="29.7109375" style="82" customWidth="1"/>
    <col min="44" max="44" width="1.7109375" style="82" customWidth="1"/>
    <col min="45" max="45" width="21.42578125" style="82" customWidth="1"/>
    <col min="46" max="46" width="1.7109375" style="82" customWidth="1"/>
    <col min="47" max="47" width="31.28515625" style="82" bestFit="1" customWidth="1"/>
    <col min="48" max="48" width="1.7109375" style="82" customWidth="1"/>
    <col min="49" max="50" width="9.140625" style="545"/>
    <col min="51" max="51" width="9.140625" style="82"/>
    <col min="52" max="52" width="20" style="82" customWidth="1"/>
    <col min="53" max="53" width="42.85546875" style="82" bestFit="1" customWidth="1"/>
    <col min="54" max="16384" width="9.140625" style="82"/>
  </cols>
  <sheetData>
    <row r="1" spans="1:53" s="146" customFormat="1" ht="43.5" customHeight="1">
      <c r="A1" s="155" t="s">
        <v>70</v>
      </c>
      <c r="B1" s="155" t="s">
        <v>367</v>
      </c>
      <c r="C1" s="155" t="s">
        <v>89</v>
      </c>
      <c r="D1" s="155" t="s">
        <v>86</v>
      </c>
      <c r="E1" s="155" t="s">
        <v>188</v>
      </c>
      <c r="F1" s="155" t="s">
        <v>228</v>
      </c>
      <c r="G1" s="155" t="s">
        <v>205</v>
      </c>
      <c r="H1" s="155" t="s">
        <v>209</v>
      </c>
      <c r="I1" s="155" t="s">
        <v>227</v>
      </c>
      <c r="J1" s="155" t="s">
        <v>244</v>
      </c>
      <c r="K1" s="155" t="s">
        <v>248</v>
      </c>
      <c r="L1" s="155"/>
      <c r="M1" s="155"/>
      <c r="N1" s="99" t="s">
        <v>284</v>
      </c>
      <c r="O1" s="155" t="s">
        <v>275</v>
      </c>
      <c r="P1" s="155" t="s">
        <v>299</v>
      </c>
      <c r="Q1" s="155" t="s">
        <v>343</v>
      </c>
      <c r="R1" s="155" t="s">
        <v>24</v>
      </c>
      <c r="S1" s="155" t="s">
        <v>32</v>
      </c>
      <c r="T1" s="193" t="s">
        <v>38</v>
      </c>
      <c r="U1" s="193" t="s">
        <v>43</v>
      </c>
      <c r="V1" s="193"/>
      <c r="W1" s="246" t="s">
        <v>328</v>
      </c>
      <c r="X1" s="155" t="s">
        <v>297</v>
      </c>
      <c r="Y1" s="155" t="s">
        <v>311</v>
      </c>
      <c r="Z1" s="155"/>
      <c r="AA1" s="310" t="s">
        <v>368</v>
      </c>
      <c r="AB1" s="310"/>
      <c r="AC1" s="310" t="s">
        <v>369</v>
      </c>
      <c r="AD1" s="310"/>
      <c r="AF1" s="193" t="s">
        <v>340</v>
      </c>
      <c r="AH1" s="155" t="s">
        <v>341</v>
      </c>
      <c r="AI1" s="155" t="s">
        <v>342</v>
      </c>
      <c r="AK1" s="155" t="s">
        <v>359</v>
      </c>
      <c r="AM1" s="155" t="s">
        <v>360</v>
      </c>
      <c r="AP1" s="155" t="s">
        <v>380</v>
      </c>
      <c r="AQ1" s="155" t="s">
        <v>379</v>
      </c>
      <c r="AS1" s="544" t="s">
        <v>385</v>
      </c>
      <c r="AU1" s="193" t="s">
        <v>420</v>
      </c>
      <c r="AW1" s="546" t="s">
        <v>626</v>
      </c>
      <c r="AX1" s="546" t="s">
        <v>627</v>
      </c>
      <c r="AZ1" s="880" t="s">
        <v>660</v>
      </c>
      <c r="BA1" s="880"/>
    </row>
    <row r="2" spans="1:53" ht="66.75" customHeight="1">
      <c r="A2" s="5" t="s">
        <v>104</v>
      </c>
      <c r="B2" s="43">
        <v>2000</v>
      </c>
      <c r="C2" s="43">
        <v>2013</v>
      </c>
      <c r="D2" s="43" t="s">
        <v>87</v>
      </c>
      <c r="E2" s="148" t="s">
        <v>189</v>
      </c>
      <c r="F2" s="148" t="s">
        <v>229</v>
      </c>
      <c r="G2" s="148" t="s">
        <v>203</v>
      </c>
      <c r="H2" s="148" t="s">
        <v>207</v>
      </c>
      <c r="I2" s="148" t="s">
        <v>96</v>
      </c>
      <c r="J2" s="148" t="s">
        <v>245</v>
      </c>
      <c r="K2" s="149" t="s">
        <v>249</v>
      </c>
      <c r="L2" s="234" t="s">
        <v>249</v>
      </c>
      <c r="M2" s="149">
        <v>1</v>
      </c>
      <c r="N2" s="100" t="s">
        <v>288</v>
      </c>
      <c r="O2" s="149" t="s">
        <v>373</v>
      </c>
      <c r="P2" s="235" t="s">
        <v>45</v>
      </c>
      <c r="Q2" s="237" t="s">
        <v>3</v>
      </c>
      <c r="R2" s="240" t="s">
        <v>27</v>
      </c>
      <c r="S2" s="238" t="s">
        <v>29</v>
      </c>
      <c r="T2" s="239" t="s">
        <v>33</v>
      </c>
      <c r="U2" s="234" t="s">
        <v>39</v>
      </c>
      <c r="V2" s="244">
        <v>1</v>
      </c>
      <c r="W2" s="247"/>
      <c r="X2" s="325" t="s">
        <v>386</v>
      </c>
      <c r="Y2" s="43" t="s">
        <v>404</v>
      </c>
      <c r="Z2" s="43"/>
      <c r="AA2" s="327" t="s">
        <v>400</v>
      </c>
      <c r="AB2" s="312" t="s">
        <v>400</v>
      </c>
      <c r="AC2" s="43" t="s">
        <v>313</v>
      </c>
      <c r="AD2" s="312" t="s">
        <v>313</v>
      </c>
      <c r="AF2" s="44" t="s">
        <v>39</v>
      </c>
      <c r="AH2" s="148" t="s">
        <v>345</v>
      </c>
      <c r="AI2" s="148" t="s">
        <v>345</v>
      </c>
      <c r="AK2" s="148" t="s">
        <v>351</v>
      </c>
      <c r="AM2" s="148" t="s">
        <v>361</v>
      </c>
      <c r="AP2" s="693" t="s">
        <v>391</v>
      </c>
      <c r="AQ2" s="43" t="s">
        <v>390</v>
      </c>
      <c r="AS2" s="43" t="s">
        <v>383</v>
      </c>
      <c r="AU2" s="44" t="s">
        <v>413</v>
      </c>
      <c r="AW2" s="547" t="s">
        <v>628</v>
      </c>
      <c r="AX2" s="548" t="s">
        <v>628</v>
      </c>
      <c r="AZ2" s="606" t="s">
        <v>661</v>
      </c>
      <c r="BA2" s="607" t="s">
        <v>665</v>
      </c>
    </row>
    <row r="3" spans="1:53" ht="66.75" customHeight="1">
      <c r="A3" s="5" t="s">
        <v>105</v>
      </c>
      <c r="B3" s="43">
        <v>2001</v>
      </c>
      <c r="C3" s="43">
        <v>2014</v>
      </c>
      <c r="D3" s="43" t="s">
        <v>88</v>
      </c>
      <c r="E3" s="148" t="s">
        <v>190</v>
      </c>
      <c r="F3" s="148" t="s">
        <v>230</v>
      </c>
      <c r="G3" s="148" t="s">
        <v>204</v>
      </c>
      <c r="H3" s="148" t="s">
        <v>208</v>
      </c>
      <c r="I3" s="148" t="s">
        <v>52</v>
      </c>
      <c r="J3" s="148" t="s">
        <v>285</v>
      </c>
      <c r="K3" s="149" t="s">
        <v>251</v>
      </c>
      <c r="L3" s="149" t="s">
        <v>251</v>
      </c>
      <c r="M3" s="149">
        <v>2</v>
      </c>
      <c r="N3" s="100" t="s">
        <v>262</v>
      </c>
      <c r="O3" s="234" t="s">
        <v>374</v>
      </c>
      <c r="P3" s="235" t="s">
        <v>46</v>
      </c>
      <c r="Q3" s="237" t="s">
        <v>304</v>
      </c>
      <c r="R3" s="236" t="s">
        <v>306</v>
      </c>
      <c r="S3" s="238" t="s">
        <v>30</v>
      </c>
      <c r="T3" s="239" t="s">
        <v>34</v>
      </c>
      <c r="U3" s="234" t="s">
        <v>40</v>
      </c>
      <c r="V3" s="244">
        <v>2</v>
      </c>
      <c r="W3" s="247"/>
      <c r="X3" s="325" t="s">
        <v>387</v>
      </c>
      <c r="Y3" s="43" t="s">
        <v>394</v>
      </c>
      <c r="Z3" s="43"/>
      <c r="AA3" s="327" t="s">
        <v>399</v>
      </c>
      <c r="AB3" s="312" t="s">
        <v>399</v>
      </c>
      <c r="AC3" s="43" t="s">
        <v>314</v>
      </c>
      <c r="AD3" s="312" t="s">
        <v>314</v>
      </c>
      <c r="AF3" s="44" t="s">
        <v>40</v>
      </c>
      <c r="AH3" s="148" t="s">
        <v>370</v>
      </c>
      <c r="AI3" s="148" t="s">
        <v>349</v>
      </c>
      <c r="AK3" s="148" t="s">
        <v>352</v>
      </c>
      <c r="AM3" s="148" t="s">
        <v>362</v>
      </c>
      <c r="AP3" s="693" t="s">
        <v>388</v>
      </c>
      <c r="AQ3" s="43" t="s">
        <v>389</v>
      </c>
      <c r="AS3" s="43" t="s">
        <v>384</v>
      </c>
      <c r="AU3" s="44" t="s">
        <v>414</v>
      </c>
      <c r="AW3" s="547" t="s">
        <v>629</v>
      </c>
      <c r="AX3" s="548" t="s">
        <v>629</v>
      </c>
      <c r="AZ3" s="151" t="s">
        <v>662</v>
      </c>
      <c r="BA3" s="236" t="s">
        <v>669</v>
      </c>
    </row>
    <row r="4" spans="1:53" ht="66.75" customHeight="1">
      <c r="A4" s="5" t="s">
        <v>106</v>
      </c>
      <c r="B4" s="43">
        <v>2002</v>
      </c>
      <c r="C4" s="43">
        <v>2015</v>
      </c>
      <c r="E4" s="148" t="s">
        <v>191</v>
      </c>
      <c r="F4" s="148" t="s">
        <v>231</v>
      </c>
      <c r="H4" s="148" t="s">
        <v>2</v>
      </c>
      <c r="I4" s="148" t="s">
        <v>53</v>
      </c>
      <c r="J4" s="148" t="s">
        <v>286</v>
      </c>
      <c r="K4" s="149" t="s">
        <v>252</v>
      </c>
      <c r="L4" s="149" t="s">
        <v>252</v>
      </c>
      <c r="M4" s="149">
        <v>3</v>
      </c>
      <c r="N4" s="100" t="s">
        <v>289</v>
      </c>
      <c r="O4" s="234" t="s">
        <v>375</v>
      </c>
      <c r="Q4" s="237" t="s">
        <v>26</v>
      </c>
      <c r="R4" s="236" t="s">
        <v>709</v>
      </c>
      <c r="S4" s="238" t="s">
        <v>31</v>
      </c>
      <c r="T4" s="239" t="s">
        <v>35</v>
      </c>
      <c r="U4" s="234" t="s">
        <v>41</v>
      </c>
      <c r="V4" s="244">
        <v>3</v>
      </c>
      <c r="W4" s="247"/>
      <c r="X4" s="325" t="s">
        <v>388</v>
      </c>
      <c r="Y4" s="43" t="s">
        <v>395</v>
      </c>
      <c r="Z4" s="311"/>
      <c r="AA4" s="326" t="s">
        <v>398</v>
      </c>
      <c r="AB4" s="82" t="s">
        <v>398</v>
      </c>
      <c r="AC4" s="43" t="s">
        <v>315</v>
      </c>
      <c r="AD4" s="312" t="s">
        <v>315</v>
      </c>
      <c r="AF4" s="44" t="s">
        <v>41</v>
      </c>
      <c r="AH4" s="44" t="s">
        <v>376</v>
      </c>
      <c r="AK4" s="148" t="s">
        <v>353</v>
      </c>
      <c r="AM4" s="148" t="s">
        <v>363</v>
      </c>
      <c r="AP4" s="693" t="s">
        <v>387</v>
      </c>
      <c r="AQ4" s="43" t="s">
        <v>391</v>
      </c>
      <c r="AS4" s="43" t="s">
        <v>350</v>
      </c>
      <c r="AU4" s="44" t="s">
        <v>415</v>
      </c>
      <c r="AW4" s="547" t="s">
        <v>630</v>
      </c>
      <c r="AX4" s="548" t="s">
        <v>630</v>
      </c>
      <c r="AZ4" s="151" t="s">
        <v>667</v>
      </c>
      <c r="BA4" s="236" t="s">
        <v>668</v>
      </c>
    </row>
    <row r="5" spans="1:53" ht="66.75" customHeight="1">
      <c r="A5" s="5" t="s">
        <v>107</v>
      </c>
      <c r="B5" s="43">
        <v>2003</v>
      </c>
      <c r="C5" s="43">
        <v>2016</v>
      </c>
      <c r="E5" s="148" t="s">
        <v>192</v>
      </c>
      <c r="F5" s="148" t="s">
        <v>232</v>
      </c>
      <c r="I5" s="148" t="s">
        <v>54</v>
      </c>
      <c r="K5" s="149" t="s">
        <v>250</v>
      </c>
      <c r="L5" s="149" t="s">
        <v>250</v>
      </c>
      <c r="M5" s="149">
        <v>4</v>
      </c>
      <c r="N5" s="151" t="s">
        <v>290</v>
      </c>
      <c r="O5" s="148" t="s">
        <v>345</v>
      </c>
      <c r="Q5" s="237" t="s">
        <v>305</v>
      </c>
      <c r="R5" s="236" t="s">
        <v>307</v>
      </c>
      <c r="T5" s="44" t="s">
        <v>36</v>
      </c>
      <c r="U5" s="234" t="s">
        <v>42</v>
      </c>
      <c r="V5" s="244">
        <v>4</v>
      </c>
      <c r="W5" s="247"/>
      <c r="X5" s="325" t="s">
        <v>391</v>
      </c>
      <c r="Y5" s="43" t="s">
        <v>393</v>
      </c>
      <c r="Z5" s="311">
        <v>1</v>
      </c>
      <c r="AA5" s="326" t="s">
        <v>401</v>
      </c>
      <c r="AB5" s="82" t="s">
        <v>401</v>
      </c>
      <c r="AF5" s="44" t="s">
        <v>330</v>
      </c>
      <c r="AH5" s="148" t="s">
        <v>371</v>
      </c>
      <c r="AK5" s="148" t="s">
        <v>354</v>
      </c>
      <c r="AM5" s="148" t="s">
        <v>364</v>
      </c>
      <c r="AP5" s="693" t="s">
        <v>386</v>
      </c>
      <c r="AQ5" s="43" t="s">
        <v>388</v>
      </c>
      <c r="AU5" s="44" t="s">
        <v>416</v>
      </c>
      <c r="AW5" s="547" t="s">
        <v>631</v>
      </c>
      <c r="AX5" s="548" t="s">
        <v>631</v>
      </c>
      <c r="AZ5" s="151" t="s">
        <v>663</v>
      </c>
      <c r="BA5" s="236" t="s">
        <v>666</v>
      </c>
    </row>
    <row r="6" spans="1:53" ht="66.75" customHeight="1">
      <c r="A6" s="5" t="s">
        <v>108</v>
      </c>
      <c r="B6" s="43">
        <v>2004</v>
      </c>
      <c r="C6" s="43">
        <v>2017</v>
      </c>
      <c r="E6" s="148" t="s">
        <v>193</v>
      </c>
      <c r="F6" s="152"/>
      <c r="G6" s="155" t="s">
        <v>294</v>
      </c>
      <c r="H6" s="155" t="s">
        <v>261</v>
      </c>
      <c r="I6" s="148" t="s">
        <v>71</v>
      </c>
      <c r="J6" s="155" t="s">
        <v>267</v>
      </c>
      <c r="N6" s="151" t="s">
        <v>291</v>
      </c>
      <c r="O6" s="148" t="s">
        <v>349</v>
      </c>
      <c r="R6" s="236" t="s">
        <v>3</v>
      </c>
      <c r="T6" s="44" t="s">
        <v>37</v>
      </c>
      <c r="U6" s="234" t="s">
        <v>330</v>
      </c>
      <c r="V6" s="244">
        <v>5</v>
      </c>
      <c r="W6" s="247"/>
      <c r="X6" s="189">
        <v>5555</v>
      </c>
      <c r="Y6" s="43"/>
      <c r="Z6" s="311"/>
      <c r="AA6" s="326"/>
      <c r="AH6" s="148" t="s">
        <v>372</v>
      </c>
      <c r="AK6" s="148" t="s">
        <v>355</v>
      </c>
      <c r="AM6" s="148" t="s">
        <v>365</v>
      </c>
      <c r="AP6" s="693" t="s">
        <v>390</v>
      </c>
      <c r="AQ6" s="43" t="s">
        <v>387</v>
      </c>
      <c r="AU6" s="329" t="s">
        <v>417</v>
      </c>
      <c r="AW6" s="547" t="s">
        <v>632</v>
      </c>
      <c r="AX6" s="548" t="s">
        <v>632</v>
      </c>
      <c r="AZ6" s="151" t="s">
        <v>664</v>
      </c>
      <c r="BA6" s="236" t="s">
        <v>670</v>
      </c>
    </row>
    <row r="7" spans="1:53" ht="66.75" customHeight="1">
      <c r="A7" s="5" t="s">
        <v>109</v>
      </c>
      <c r="B7" s="43">
        <v>2005</v>
      </c>
      <c r="E7" s="148" t="s">
        <v>194</v>
      </c>
      <c r="F7" s="152"/>
      <c r="G7" s="148" t="s">
        <v>258</v>
      </c>
      <c r="H7" s="148" t="s">
        <v>260</v>
      </c>
      <c r="I7" s="148" t="s">
        <v>72</v>
      </c>
      <c r="J7" s="148" t="s">
        <v>287</v>
      </c>
      <c r="N7" s="153" t="s">
        <v>292</v>
      </c>
      <c r="O7" s="148" t="s">
        <v>370</v>
      </c>
      <c r="U7" s="234" t="s">
        <v>88</v>
      </c>
      <c r="V7" s="245" t="s">
        <v>72</v>
      </c>
      <c r="W7" s="247"/>
      <c r="X7" s="189">
        <v>66666</v>
      </c>
      <c r="Y7" s="43"/>
      <c r="Z7" s="311"/>
      <c r="AA7" s="326"/>
      <c r="AH7" s="148" t="s">
        <v>346</v>
      </c>
      <c r="AK7" s="148" t="s">
        <v>356</v>
      </c>
      <c r="AM7" s="148" t="s">
        <v>366</v>
      </c>
      <c r="AP7" s="693" t="s">
        <v>389</v>
      </c>
      <c r="AQ7" s="43"/>
      <c r="AU7" s="329" t="s">
        <v>418</v>
      </c>
      <c r="AW7" s="547" t="s">
        <v>633</v>
      </c>
      <c r="AX7" s="548" t="s">
        <v>633</v>
      </c>
    </row>
    <row r="8" spans="1:53" ht="66.75" customHeight="1">
      <c r="A8" s="5" t="s">
        <v>110</v>
      </c>
      <c r="B8" s="43">
        <v>2006</v>
      </c>
      <c r="E8" s="148" t="s">
        <v>195</v>
      </c>
      <c r="F8" s="152"/>
      <c r="G8" s="148" t="s">
        <v>259</v>
      </c>
      <c r="H8" s="148" t="s">
        <v>266</v>
      </c>
      <c r="I8" s="148" t="s">
        <v>186</v>
      </c>
      <c r="J8" s="148" t="s">
        <v>283</v>
      </c>
      <c r="N8" s="154" t="s">
        <v>293</v>
      </c>
      <c r="O8" s="148" t="s">
        <v>376</v>
      </c>
      <c r="V8" s="245" t="s">
        <v>186</v>
      </c>
      <c r="W8" s="247"/>
      <c r="X8" s="189">
        <v>77777</v>
      </c>
      <c r="Y8" s="43"/>
      <c r="Z8" s="311"/>
      <c r="AA8" s="326"/>
      <c r="AK8" s="148" t="s">
        <v>357</v>
      </c>
      <c r="AP8" s="247"/>
      <c r="AU8" s="329" t="s">
        <v>419</v>
      </c>
      <c r="AW8" s="547" t="s">
        <v>634</v>
      </c>
      <c r="AX8" s="548" t="s">
        <v>634</v>
      </c>
    </row>
    <row r="9" spans="1:53" ht="66.75" customHeight="1">
      <c r="A9" s="5" t="s">
        <v>111</v>
      </c>
      <c r="B9" s="43">
        <v>2007</v>
      </c>
      <c r="E9" s="148" t="s">
        <v>196</v>
      </c>
      <c r="F9" s="152"/>
      <c r="G9" s="148" t="s">
        <v>266</v>
      </c>
      <c r="I9" s="148" t="s">
        <v>187</v>
      </c>
      <c r="O9" s="148" t="s">
        <v>371</v>
      </c>
      <c r="V9" s="245" t="s">
        <v>187</v>
      </c>
      <c r="W9" s="247"/>
      <c r="X9" s="189">
        <v>8888</v>
      </c>
      <c r="Y9" s="43"/>
      <c r="Z9" s="311">
        <v>1</v>
      </c>
      <c r="AA9" s="326"/>
      <c r="AK9" s="148" t="s">
        <v>358</v>
      </c>
      <c r="AP9" s="247"/>
      <c r="AW9" s="547" t="s">
        <v>635</v>
      </c>
      <c r="AX9" s="548" t="s">
        <v>635</v>
      </c>
    </row>
    <row r="10" spans="1:53" ht="66.75" customHeight="1">
      <c r="A10" s="5" t="s">
        <v>112</v>
      </c>
      <c r="B10" s="43">
        <v>2008</v>
      </c>
      <c r="E10" s="148" t="s">
        <v>197</v>
      </c>
      <c r="F10" s="152"/>
      <c r="I10" s="148" t="s">
        <v>211</v>
      </c>
      <c r="O10" s="148" t="s">
        <v>372</v>
      </c>
      <c r="V10" s="245" t="s">
        <v>211</v>
      </c>
      <c r="W10" s="247"/>
      <c r="X10" s="325" t="s">
        <v>389</v>
      </c>
      <c r="Y10" s="43" t="s">
        <v>396</v>
      </c>
      <c r="Z10" s="311"/>
      <c r="AP10" s="247"/>
      <c r="AW10" s="547" t="s">
        <v>636</v>
      </c>
      <c r="AX10" s="548" t="s">
        <v>636</v>
      </c>
    </row>
    <row r="11" spans="1:53" ht="66.75" customHeight="1">
      <c r="A11" s="5" t="s">
        <v>113</v>
      </c>
      <c r="B11" s="43">
        <v>2009</v>
      </c>
      <c r="E11" s="148" t="s">
        <v>198</v>
      </c>
      <c r="F11" s="152"/>
      <c r="I11" s="148" t="s">
        <v>212</v>
      </c>
      <c r="O11" s="148" t="s">
        <v>346</v>
      </c>
      <c r="V11" s="245" t="s">
        <v>212</v>
      </c>
      <c r="W11" s="242"/>
      <c r="X11" s="325" t="s">
        <v>390</v>
      </c>
      <c r="Y11" s="43" t="s">
        <v>397</v>
      </c>
      <c r="Z11" s="311"/>
      <c r="AP11" s="247"/>
      <c r="AW11" s="547" t="s">
        <v>637</v>
      </c>
      <c r="AX11" s="548" t="s">
        <v>637</v>
      </c>
    </row>
    <row r="12" spans="1:53" ht="33.75">
      <c r="A12" s="5" t="s">
        <v>68</v>
      </c>
      <c r="B12" s="43">
        <v>2010</v>
      </c>
      <c r="E12" s="148" t="s">
        <v>199</v>
      </c>
      <c r="F12" s="152"/>
      <c r="G12" s="155" t="s">
        <v>295</v>
      </c>
      <c r="H12" s="155" t="s">
        <v>263</v>
      </c>
      <c r="I12" s="148" t="s">
        <v>213</v>
      </c>
      <c r="O12" s="156" t="s">
        <v>377</v>
      </c>
      <c r="AW12" s="547" t="s">
        <v>212</v>
      </c>
      <c r="AX12" s="548" t="s">
        <v>212</v>
      </c>
    </row>
    <row r="13" spans="1:53" ht="22.5">
      <c r="A13" s="5" t="s">
        <v>114</v>
      </c>
      <c r="B13" s="43">
        <v>2011</v>
      </c>
      <c r="E13" s="148" t="s">
        <v>200</v>
      </c>
      <c r="F13" s="152"/>
      <c r="G13" s="148" t="s">
        <v>264</v>
      </c>
      <c r="H13" s="148" t="s">
        <v>265</v>
      </c>
      <c r="I13" s="148" t="s">
        <v>214</v>
      </c>
      <c r="O13" s="156" t="s">
        <v>358</v>
      </c>
      <c r="AW13" s="547" t="s">
        <v>213</v>
      </c>
      <c r="AX13" s="548" t="s">
        <v>213</v>
      </c>
    </row>
    <row r="14" spans="1:53" ht="21" customHeight="1">
      <c r="A14" s="5" t="s">
        <v>69</v>
      </c>
      <c r="B14" s="43">
        <v>2012</v>
      </c>
      <c r="G14" s="148" t="s">
        <v>266</v>
      </c>
      <c r="H14" s="148" t="s">
        <v>266</v>
      </c>
      <c r="I14" s="148" t="s">
        <v>215</v>
      </c>
      <c r="N14" s="99" t="s">
        <v>319</v>
      </c>
      <c r="AW14" s="547" t="s">
        <v>214</v>
      </c>
      <c r="AX14" s="548" t="s">
        <v>214</v>
      </c>
    </row>
    <row r="15" spans="1:53" ht="21" customHeight="1">
      <c r="A15" s="5" t="s">
        <v>493</v>
      </c>
      <c r="B15" s="43">
        <v>2013</v>
      </c>
      <c r="I15" s="148" t="s">
        <v>216</v>
      </c>
      <c r="N15" s="233" t="s">
        <v>327</v>
      </c>
      <c r="AW15" s="547" t="s">
        <v>215</v>
      </c>
      <c r="AX15" s="548" t="s">
        <v>215</v>
      </c>
    </row>
    <row r="16" spans="1:53" ht="21" customHeight="1">
      <c r="A16" s="5" t="s">
        <v>115</v>
      </c>
      <c r="B16" s="43">
        <v>2014</v>
      </c>
      <c r="I16" s="148" t="s">
        <v>217</v>
      </c>
      <c r="N16" s="233" t="s">
        <v>326</v>
      </c>
      <c r="AW16" s="547" t="s">
        <v>216</v>
      </c>
      <c r="AX16" s="548" t="s">
        <v>216</v>
      </c>
    </row>
    <row r="17" spans="1:50" ht="21" customHeight="1">
      <c r="A17" s="5" t="s">
        <v>116</v>
      </c>
      <c r="B17" s="43">
        <v>2015</v>
      </c>
      <c r="I17" s="148" t="s">
        <v>218</v>
      </c>
      <c r="N17" s="233" t="s">
        <v>325</v>
      </c>
      <c r="X17" s="325"/>
      <c r="AW17" s="547" t="s">
        <v>217</v>
      </c>
      <c r="AX17" s="548" t="s">
        <v>217</v>
      </c>
    </row>
    <row r="18" spans="1:50" ht="21" customHeight="1">
      <c r="A18" s="5" t="s">
        <v>117</v>
      </c>
      <c r="B18" s="43">
        <v>2016</v>
      </c>
      <c r="I18" s="148" t="s">
        <v>219</v>
      </c>
      <c r="N18" s="233" t="s">
        <v>324</v>
      </c>
      <c r="X18" s="325"/>
      <c r="AW18" s="547" t="s">
        <v>218</v>
      </c>
      <c r="AX18" s="548" t="s">
        <v>218</v>
      </c>
    </row>
    <row r="19" spans="1:50" ht="21" customHeight="1">
      <c r="A19" s="5" t="s">
        <v>118</v>
      </c>
      <c r="B19" s="43">
        <v>2017</v>
      </c>
      <c r="I19" s="148" t="s">
        <v>220</v>
      </c>
      <c r="N19" s="233" t="s">
        <v>323</v>
      </c>
      <c r="X19" s="325"/>
      <c r="AW19" s="547" t="s">
        <v>219</v>
      </c>
      <c r="AX19" s="548" t="s">
        <v>219</v>
      </c>
    </row>
    <row r="20" spans="1:50" ht="21" customHeight="1">
      <c r="A20" s="5" t="s">
        <v>119</v>
      </c>
      <c r="B20" s="43">
        <v>2018</v>
      </c>
      <c r="I20" s="148" t="s">
        <v>221</v>
      </c>
      <c r="N20" s="233" t="s">
        <v>322</v>
      </c>
      <c r="AW20" s="547" t="s">
        <v>220</v>
      </c>
      <c r="AX20" s="548" t="s">
        <v>220</v>
      </c>
    </row>
    <row r="21" spans="1:50" ht="21" customHeight="1">
      <c r="A21" s="5" t="s">
        <v>120</v>
      </c>
      <c r="B21" s="43">
        <v>2019</v>
      </c>
      <c r="I21" s="148" t="s">
        <v>222</v>
      </c>
      <c r="N21" s="233" t="s">
        <v>321</v>
      </c>
      <c r="AW21" s="547" t="s">
        <v>221</v>
      </c>
      <c r="AX21" s="548" t="s">
        <v>221</v>
      </c>
    </row>
    <row r="22" spans="1:50" ht="21" customHeight="1">
      <c r="A22" s="5" t="s">
        <v>121</v>
      </c>
      <c r="B22" s="43">
        <v>2020</v>
      </c>
      <c r="N22" s="233" t="s">
        <v>320</v>
      </c>
      <c r="AW22" s="547" t="s">
        <v>222</v>
      </c>
      <c r="AX22" s="548" t="s">
        <v>222</v>
      </c>
    </row>
    <row r="23" spans="1:50" ht="21" customHeight="1">
      <c r="A23" s="5" t="s">
        <v>122</v>
      </c>
      <c r="B23" s="43">
        <v>2021</v>
      </c>
      <c r="AW23" s="547" t="s">
        <v>638</v>
      </c>
      <c r="AX23" s="548" t="s">
        <v>638</v>
      </c>
    </row>
    <row r="24" spans="1:50" ht="21" customHeight="1">
      <c r="A24" s="5" t="s">
        <v>123</v>
      </c>
      <c r="B24" s="43">
        <v>2022</v>
      </c>
      <c r="AW24" s="547" t="s">
        <v>639</v>
      </c>
      <c r="AX24" s="548" t="s">
        <v>639</v>
      </c>
    </row>
    <row r="25" spans="1:50">
      <c r="A25" s="5" t="s">
        <v>124</v>
      </c>
      <c r="B25" s="43">
        <v>2023</v>
      </c>
      <c r="AW25" s="547" t="s">
        <v>640</v>
      </c>
      <c r="AX25" s="548" t="s">
        <v>640</v>
      </c>
    </row>
    <row r="26" spans="1:50">
      <c r="A26" s="5" t="s">
        <v>125</v>
      </c>
      <c r="B26" s="43">
        <v>2024</v>
      </c>
      <c r="AX26" s="548" t="s">
        <v>641</v>
      </c>
    </row>
    <row r="27" spans="1:50">
      <c r="A27" s="5" t="s">
        <v>126</v>
      </c>
      <c r="B27" s="43">
        <v>2025</v>
      </c>
      <c r="AX27" s="548" t="s">
        <v>642</v>
      </c>
    </row>
    <row r="28" spans="1:50">
      <c r="A28" s="5" t="s">
        <v>127</v>
      </c>
      <c r="D28" s="395"/>
      <c r="E28" s="396"/>
      <c r="F28" s="396"/>
      <c r="H28" s="397" t="s">
        <v>456</v>
      </c>
      <c r="AX28" s="548" t="s">
        <v>643</v>
      </c>
    </row>
    <row r="29" spans="1:50">
      <c r="A29" s="5" t="s">
        <v>128</v>
      </c>
      <c r="D29" s="398" t="s">
        <v>457</v>
      </c>
      <c r="E29" s="399" t="str">
        <f>IF(periodStart = "","", periodStart)</f>
        <v>01.12.2022</v>
      </c>
      <c r="F29" s="399" t="str">
        <f>IF(periodEnd = "","", periodEnd)</f>
        <v>31.12.2027</v>
      </c>
      <c r="H29" s="400" t="s">
        <v>1576</v>
      </c>
      <c r="AX29" s="548" t="s">
        <v>644</v>
      </c>
    </row>
    <row r="30" spans="1:50">
      <c r="A30" s="5" t="s">
        <v>129</v>
      </c>
      <c r="D30" s="401"/>
      <c r="E30" s="402"/>
      <c r="F30" s="402"/>
      <c r="AX30" s="548" t="s">
        <v>645</v>
      </c>
    </row>
    <row r="31" spans="1:50" ht="12.75">
      <c r="A31" s="5" t="s">
        <v>130</v>
      </c>
      <c r="D31" s="395"/>
      <c r="E31" s="396"/>
      <c r="F31" s="396"/>
      <c r="H31" s="403"/>
      <c r="AX31" s="548" t="s">
        <v>646</v>
      </c>
    </row>
    <row r="32" spans="1:50">
      <c r="A32" s="5" t="s">
        <v>131</v>
      </c>
      <c r="D32" s="398" t="s">
        <v>458</v>
      </c>
      <c r="E32" s="404"/>
      <c r="F32" s="404"/>
      <c r="H32" s="405" t="s">
        <v>459</v>
      </c>
      <c r="AX32" s="548" t="s">
        <v>647</v>
      </c>
    </row>
    <row r="33" spans="1:50">
      <c r="A33" s="5" t="s">
        <v>132</v>
      </c>
      <c r="AX33" s="548" t="s">
        <v>648</v>
      </c>
    </row>
    <row r="34" spans="1:50">
      <c r="A34" s="5" t="s">
        <v>133</v>
      </c>
      <c r="AX34" s="548" t="s">
        <v>649</v>
      </c>
    </row>
    <row r="35" spans="1:50">
      <c r="A35" s="5" t="s">
        <v>134</v>
      </c>
      <c r="AX35" s="548" t="s">
        <v>650</v>
      </c>
    </row>
    <row r="36" spans="1:50">
      <c r="A36" s="5" t="s">
        <v>98</v>
      </c>
      <c r="AX36" s="548" t="s">
        <v>651</v>
      </c>
    </row>
    <row r="37" spans="1:50">
      <c r="A37" s="5" t="s">
        <v>99</v>
      </c>
      <c r="AX37" s="548" t="s">
        <v>652</v>
      </c>
    </row>
    <row r="38" spans="1:50">
      <c r="A38" s="5" t="s">
        <v>100</v>
      </c>
      <c r="AX38" s="548" t="s">
        <v>653</v>
      </c>
    </row>
    <row r="39" spans="1:50">
      <c r="A39" s="5" t="s">
        <v>101</v>
      </c>
      <c r="AX39" s="548" t="s">
        <v>601</v>
      </c>
    </row>
    <row r="40" spans="1:50">
      <c r="A40" s="5" t="s">
        <v>102</v>
      </c>
      <c r="AX40" s="548" t="s">
        <v>602</v>
      </c>
    </row>
    <row r="41" spans="1:50">
      <c r="A41" s="5" t="s">
        <v>103</v>
      </c>
      <c r="AX41" s="548" t="s">
        <v>603</v>
      </c>
    </row>
    <row r="42" spans="1:50">
      <c r="A42" s="5" t="s">
        <v>135</v>
      </c>
      <c r="AX42" s="548" t="s">
        <v>604</v>
      </c>
    </row>
    <row r="43" spans="1:50">
      <c r="A43" s="5" t="s">
        <v>136</v>
      </c>
      <c r="AX43" s="548" t="s">
        <v>605</v>
      </c>
    </row>
    <row r="44" spans="1:50">
      <c r="A44" s="5" t="s">
        <v>137</v>
      </c>
      <c r="AX44" s="548" t="s">
        <v>606</v>
      </c>
    </row>
    <row r="45" spans="1:50">
      <c r="A45" s="5" t="s">
        <v>138</v>
      </c>
      <c r="AX45" s="548" t="s">
        <v>607</v>
      </c>
    </row>
    <row r="46" spans="1:50">
      <c r="A46" s="5" t="s">
        <v>139</v>
      </c>
      <c r="AX46" s="548" t="s">
        <v>608</v>
      </c>
    </row>
    <row r="47" spans="1:50">
      <c r="A47" s="5" t="s">
        <v>160</v>
      </c>
      <c r="AX47" s="548" t="s">
        <v>609</v>
      </c>
    </row>
    <row r="48" spans="1:50">
      <c r="A48" s="5" t="s">
        <v>161</v>
      </c>
      <c r="AX48" s="548" t="s">
        <v>610</v>
      </c>
    </row>
    <row r="49" spans="1:50">
      <c r="A49" s="5" t="s">
        <v>162</v>
      </c>
      <c r="AX49" s="548" t="s">
        <v>611</v>
      </c>
    </row>
    <row r="50" spans="1:50">
      <c r="A50" s="5" t="s">
        <v>140</v>
      </c>
      <c r="AX50" s="548" t="s">
        <v>612</v>
      </c>
    </row>
    <row r="51" spans="1:50">
      <c r="A51" s="5" t="s">
        <v>141</v>
      </c>
      <c r="AX51" s="548" t="s">
        <v>613</v>
      </c>
    </row>
    <row r="52" spans="1:50">
      <c r="A52" s="5" t="s">
        <v>142</v>
      </c>
      <c r="AX52" s="548" t="s">
        <v>614</v>
      </c>
    </row>
    <row r="53" spans="1:50">
      <c r="A53" s="5" t="s">
        <v>143</v>
      </c>
      <c r="AX53" s="548" t="s">
        <v>615</v>
      </c>
    </row>
    <row r="54" spans="1:50">
      <c r="A54" s="5" t="s">
        <v>144</v>
      </c>
      <c r="AX54" s="548" t="s">
        <v>616</v>
      </c>
    </row>
    <row r="55" spans="1:50">
      <c r="A55" s="5" t="s">
        <v>145</v>
      </c>
      <c r="AX55" s="548" t="s">
        <v>617</v>
      </c>
    </row>
    <row r="56" spans="1:50">
      <c r="A56" s="5" t="s">
        <v>146</v>
      </c>
      <c r="AX56" s="548" t="s">
        <v>618</v>
      </c>
    </row>
    <row r="57" spans="1:50">
      <c r="A57" s="5" t="s">
        <v>424</v>
      </c>
      <c r="AX57" s="548" t="s">
        <v>619</v>
      </c>
    </row>
    <row r="58" spans="1:50">
      <c r="A58" s="5" t="s">
        <v>147</v>
      </c>
      <c r="AX58" s="548" t="s">
        <v>620</v>
      </c>
    </row>
    <row r="59" spans="1:50">
      <c r="A59" s="5" t="s">
        <v>148</v>
      </c>
      <c r="AX59" s="548" t="s">
        <v>621</v>
      </c>
    </row>
    <row r="60" spans="1:50">
      <c r="A60" s="5" t="s">
        <v>149</v>
      </c>
      <c r="AX60" s="548" t="s">
        <v>622</v>
      </c>
    </row>
    <row r="61" spans="1:50">
      <c r="A61" s="5" t="s">
        <v>150</v>
      </c>
      <c r="AX61" s="548" t="s">
        <v>623</v>
      </c>
    </row>
    <row r="62" spans="1:50">
      <c r="A62" s="5" t="s">
        <v>93</v>
      </c>
    </row>
    <row r="63" spans="1:50">
      <c r="A63" s="5" t="s">
        <v>151</v>
      </c>
    </row>
    <row r="64" spans="1:50">
      <c r="A64" s="5" t="s">
        <v>152</v>
      </c>
    </row>
    <row r="65" spans="1:1">
      <c r="A65" s="5" t="s">
        <v>153</v>
      </c>
    </row>
    <row r="66" spans="1:1">
      <c r="A66" s="5" t="s">
        <v>154</v>
      </c>
    </row>
    <row r="67" spans="1:1">
      <c r="A67" s="5" t="s">
        <v>155</v>
      </c>
    </row>
    <row r="68" spans="1:1">
      <c r="A68" s="5" t="s">
        <v>156</v>
      </c>
    </row>
    <row r="69" spans="1:1">
      <c r="A69" s="5" t="s">
        <v>157</v>
      </c>
    </row>
    <row r="70" spans="1:1">
      <c r="A70" s="5" t="s">
        <v>158</v>
      </c>
    </row>
    <row r="71" spans="1:1">
      <c r="A71" s="5" t="s">
        <v>159</v>
      </c>
    </row>
    <row r="72" spans="1:1">
      <c r="A72" s="5" t="s">
        <v>163</v>
      </c>
    </row>
    <row r="73" spans="1:1">
      <c r="A73" s="5" t="s">
        <v>164</v>
      </c>
    </row>
    <row r="74" spans="1:1">
      <c r="A74" s="5" t="s">
        <v>165</v>
      </c>
    </row>
    <row r="75" spans="1:1">
      <c r="A75" s="5" t="s">
        <v>166</v>
      </c>
    </row>
    <row r="76" spans="1:1">
      <c r="A76" s="5" t="s">
        <v>167</v>
      </c>
    </row>
    <row r="77" spans="1:1">
      <c r="A77" s="5" t="s">
        <v>168</v>
      </c>
    </row>
    <row r="78" spans="1:1">
      <c r="A78" s="5" t="s">
        <v>169</v>
      </c>
    </row>
    <row r="79" spans="1:1">
      <c r="A79" s="5" t="s">
        <v>97</v>
      </c>
    </row>
    <row r="80" spans="1:1">
      <c r="A80" s="5" t="s">
        <v>170</v>
      </c>
    </row>
    <row r="81" spans="1:1">
      <c r="A81" s="5" t="s">
        <v>171</v>
      </c>
    </row>
    <row r="82" spans="1:1">
      <c r="A82" s="5" t="s">
        <v>172</v>
      </c>
    </row>
    <row r="83" spans="1:1">
      <c r="A83" s="5" t="s">
        <v>47</v>
      </c>
    </row>
    <row r="84" spans="1:1">
      <c r="A84" s="5" t="s">
        <v>48</v>
      </c>
    </row>
    <row r="85" spans="1:1">
      <c r="A85" s="5" t="s">
        <v>49</v>
      </c>
    </row>
    <row r="86" spans="1:1">
      <c r="A86" s="5" t="s">
        <v>50</v>
      </c>
    </row>
    <row r="87" spans="1:1">
      <c r="A87" s="5" t="s">
        <v>51</v>
      </c>
    </row>
  </sheetData>
  <sheetProtection formatColumns="0" formatRows="0"/>
  <mergeCells count="1">
    <mergeCell ref="AZ1:BA1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ColWidth="9.140625"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63</v>
      </c>
    </row>
    <row r="2" spans="2:4" ht="90">
      <c r="B2" s="52" t="s">
        <v>578</v>
      </c>
    </row>
    <row r="3" spans="2:4" ht="67.5">
      <c r="B3" s="52" t="s">
        <v>433</v>
      </c>
    </row>
    <row r="4" spans="2:4" ht="33.75">
      <c r="B4" s="52" t="s">
        <v>698</v>
      </c>
    </row>
    <row r="5" spans="2:4">
      <c r="B5" s="52" t="s">
        <v>226</v>
      </c>
    </row>
    <row r="6" spans="2:4" ht="22.5">
      <c r="B6" s="52" t="s">
        <v>270</v>
      </c>
    </row>
    <row r="7" spans="2:4" ht="22.5">
      <c r="B7" s="52" t="s">
        <v>271</v>
      </c>
    </row>
    <row r="8" spans="2:4" ht="22.5">
      <c r="B8" s="52" t="s">
        <v>272</v>
      </c>
    </row>
    <row r="9" spans="2:4" ht="22.5">
      <c r="B9" s="52" t="s">
        <v>579</v>
      </c>
    </row>
    <row r="10" spans="2:4" ht="56.25">
      <c r="B10" s="52" t="s">
        <v>699</v>
      </c>
    </row>
    <row r="11" spans="2:4" ht="12.75">
      <c r="B11" s="334" t="s">
        <v>429</v>
      </c>
    </row>
    <row r="12" spans="2:4">
      <c r="B12" s="50" t="s">
        <v>185</v>
      </c>
    </row>
    <row r="13" spans="2:4" ht="22.5">
      <c r="B13" s="52" t="s">
        <v>201</v>
      </c>
    </row>
    <row r="14" spans="2:4" ht="67.5">
      <c r="B14" s="52" t="s">
        <v>254</v>
      </c>
    </row>
    <row r="15" spans="2:4" ht="22.5">
      <c r="B15" s="52" t="s">
        <v>234</v>
      </c>
    </row>
    <row r="16" spans="2:4">
      <c r="B16" s="50" t="s">
        <v>210</v>
      </c>
      <c r="D16" s="93"/>
    </row>
    <row r="17" spans="1:2" ht="33.75">
      <c r="B17" s="52" t="s">
        <v>268</v>
      </c>
    </row>
    <row r="18" spans="1:2" ht="33.75">
      <c r="B18" s="52" t="s">
        <v>269</v>
      </c>
    </row>
    <row r="19" spans="1:2">
      <c r="B19" s="52" t="s">
        <v>255</v>
      </c>
    </row>
    <row r="20" spans="1:2" ht="33.75">
      <c r="B20" s="52" t="s">
        <v>296</v>
      </c>
    </row>
    <row r="21" spans="1:2">
      <c r="B21" s="50" t="s">
        <v>223</v>
      </c>
    </row>
    <row r="22" spans="1:2">
      <c r="B22" s="52" t="s">
        <v>225</v>
      </c>
    </row>
    <row r="24" spans="1:2" ht="22.5">
      <c r="B24" s="336" t="s">
        <v>381</v>
      </c>
    </row>
    <row r="26" spans="1:2">
      <c r="B26" s="50" t="s">
        <v>336</v>
      </c>
    </row>
    <row r="27" spans="1:2" ht="22.5">
      <c r="B27" s="335" t="s">
        <v>543</v>
      </c>
    </row>
    <row r="28" spans="1:2" ht="56.25">
      <c r="B28" s="335" t="s">
        <v>542</v>
      </c>
    </row>
    <row r="29" spans="1:2">
      <c r="B29" s="441" t="s">
        <v>430</v>
      </c>
    </row>
    <row r="30" spans="1:2" ht="22.5">
      <c r="B30" s="335" t="s">
        <v>431</v>
      </c>
    </row>
    <row r="32" spans="1:2">
      <c r="A32" s="406"/>
      <c r="B32" s="407" t="s">
        <v>486</v>
      </c>
    </row>
    <row r="33" spans="1:2" ht="14.25">
      <c r="A33" s="408">
        <v>1</v>
      </c>
      <c r="B33" s="409" t="s">
        <v>487</v>
      </c>
    </row>
    <row r="34" spans="1:2" ht="14.25">
      <c r="A34" s="408">
        <v>2</v>
      </c>
      <c r="B34" s="409" t="s">
        <v>488</v>
      </c>
    </row>
    <row r="35" spans="1:2">
      <c r="B35" s="407" t="s">
        <v>489</v>
      </c>
    </row>
    <row r="36" spans="1:2">
      <c r="B36" s="409" t="s">
        <v>490</v>
      </c>
    </row>
  </sheetData>
  <phoneticPr fontId="9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29"/>
  </cols>
  <sheetData>
    <row r="1" spans="1:1">
      <c r="A1" s="25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E4" zoomScaleNormal="100" workbookViewId="0">
      <selection activeCell="R24" sqref="R24"/>
    </sheetView>
  </sheetViews>
  <sheetFormatPr defaultColWidth="9.140625" defaultRowHeight="11.25"/>
  <cols>
    <col min="1" max="2" width="3.7109375" style="313" hidden="1" customWidth="1"/>
    <col min="3" max="3" width="3.7109375" style="103" bestFit="1" customWidth="1"/>
    <col min="4" max="4" width="6.140625" style="103" customWidth="1"/>
    <col min="5" max="5" width="50.7109375" style="103" customWidth="1"/>
    <col min="6" max="6" width="33.85546875" style="103" customWidth="1"/>
    <col min="7" max="7" width="8.5703125" style="103" customWidth="1"/>
    <col min="8" max="8" width="3.7109375" style="103" customWidth="1"/>
    <col min="9" max="9" width="5.42578125" style="103" customWidth="1"/>
    <col min="10" max="10" width="47.85546875" style="103" customWidth="1"/>
    <col min="11" max="12" width="3.7109375" style="103" customWidth="1"/>
    <col min="13" max="13" width="5.7109375" style="103" customWidth="1"/>
    <col min="14" max="14" width="28.140625" style="103" customWidth="1"/>
    <col min="15" max="16" width="3.7109375" style="103" customWidth="1"/>
    <col min="17" max="17" width="5.7109375" style="103" customWidth="1"/>
    <col min="18" max="18" width="34.42578125" style="103" customWidth="1"/>
    <col min="19" max="19" width="30.7109375" style="103" customWidth="1"/>
    <col min="20" max="20" width="3.7109375" style="103" customWidth="1"/>
    <col min="21" max="16384" width="9.140625" style="103"/>
  </cols>
  <sheetData>
    <row r="1" spans="1:20" hidden="1">
      <c r="A1" s="322"/>
    </row>
    <row r="2" spans="1:20" hidden="1"/>
    <row r="3" spans="1:20" hidden="1"/>
    <row r="4" spans="1:20" ht="3" customHeight="1"/>
    <row r="5" spans="1:20" s="124" customFormat="1" ht="24.95" customHeight="1">
      <c r="A5" s="314"/>
      <c r="B5" s="314"/>
      <c r="D5" s="722" t="s">
        <v>432</v>
      </c>
      <c r="E5" s="723"/>
      <c r="F5" s="723"/>
      <c r="G5" s="723"/>
      <c r="H5" s="723"/>
      <c r="I5" s="723"/>
      <c r="J5" s="724"/>
      <c r="K5" s="594"/>
      <c r="L5" s="232"/>
      <c r="M5" s="232"/>
      <c r="N5" s="232"/>
      <c r="O5" s="232"/>
      <c r="P5" s="232"/>
      <c r="Q5" s="232"/>
      <c r="R5" s="232"/>
      <c r="S5" s="232"/>
    </row>
    <row r="6" spans="1:20" s="184" customFormat="1" hidden="1">
      <c r="A6" s="446"/>
      <c r="B6" s="446"/>
      <c r="D6" s="739"/>
      <c r="E6" s="740"/>
      <c r="F6" s="740"/>
      <c r="G6" s="740"/>
      <c r="H6" s="740"/>
      <c r="I6" s="740"/>
      <c r="J6" s="741"/>
    </row>
    <row r="7" spans="1:20" s="184" customFormat="1" hidden="1">
      <c r="A7" s="446"/>
      <c r="B7" s="446"/>
      <c r="E7" s="735"/>
      <c r="F7" s="735"/>
      <c r="G7" s="738"/>
      <c r="H7" s="738"/>
      <c r="I7" s="738"/>
      <c r="J7" s="738"/>
    </row>
    <row r="8" spans="1:20" s="184" customFormat="1" hidden="1">
      <c r="A8" s="446"/>
      <c r="B8" s="446"/>
      <c r="E8" s="735"/>
      <c r="F8" s="735"/>
      <c r="G8" s="738"/>
      <c r="H8" s="738"/>
      <c r="I8" s="738"/>
      <c r="J8" s="738"/>
    </row>
    <row r="9" spans="1:20" s="184" customFormat="1" hidden="1">
      <c r="A9" s="446"/>
      <c r="B9" s="446"/>
      <c r="E9" s="735"/>
      <c r="F9" s="735"/>
      <c r="G9" s="738"/>
      <c r="H9" s="738"/>
      <c r="I9" s="738"/>
      <c r="J9" s="738"/>
    </row>
    <row r="10" spans="1:20" s="184" customFormat="1" hidden="1">
      <c r="A10" s="446"/>
      <c r="B10" s="446"/>
      <c r="E10" s="735"/>
      <c r="F10" s="735"/>
      <c r="G10" s="738"/>
      <c r="H10" s="738"/>
      <c r="I10" s="738"/>
      <c r="J10" s="738"/>
    </row>
    <row r="11" spans="1:20" s="184" customFormat="1" hidden="1">
      <c r="A11" s="446"/>
      <c r="B11" s="446"/>
      <c r="D11" s="166"/>
      <c r="E11" s="735"/>
      <c r="F11" s="735"/>
      <c r="G11" s="167"/>
      <c r="H11" s="212"/>
      <c r="I11" s="212"/>
      <c r="J11" s="166"/>
      <c r="K11" s="167"/>
      <c r="L11" s="166"/>
      <c r="M11" s="166"/>
      <c r="N11" s="167"/>
      <c r="O11" s="167"/>
      <c r="P11" s="166"/>
      <c r="Q11" s="166"/>
      <c r="R11" s="167"/>
    </row>
    <row r="12" spans="1:20" s="184" customFormat="1" hidden="1">
      <c r="A12" s="446"/>
      <c r="B12" s="446"/>
      <c r="E12" s="735"/>
      <c r="F12" s="735"/>
      <c r="G12" s="167"/>
      <c r="H12" s="212"/>
      <c r="I12" s="212"/>
      <c r="J12" s="211"/>
      <c r="K12" s="166"/>
      <c r="L12" s="166"/>
      <c r="M12" s="166"/>
      <c r="N12" s="167"/>
      <c r="O12" s="166"/>
      <c r="P12" s="166"/>
      <c r="Q12" s="166"/>
      <c r="R12" s="167"/>
    </row>
    <row r="13" spans="1:20" s="184" customFormat="1" hidden="1">
      <c r="A13" s="446"/>
      <c r="B13" s="446"/>
      <c r="E13" s="737"/>
      <c r="F13" s="737"/>
      <c r="G13" s="252"/>
      <c r="H13" s="212"/>
      <c r="I13" s="166"/>
      <c r="J13" s="166"/>
      <c r="K13" s="166"/>
      <c r="L13" s="166"/>
      <c r="M13" s="166"/>
      <c r="N13" s="167"/>
      <c r="O13" s="166"/>
      <c r="P13" s="166"/>
      <c r="Q13" s="166"/>
      <c r="R13" s="167"/>
    </row>
    <row r="14" spans="1:20" s="184" customFormat="1" hidden="1">
      <c r="A14" s="446"/>
      <c r="B14" s="446"/>
    </row>
    <row r="15" spans="1:20" hidden="1"/>
    <row r="16" spans="1:20" s="124" customFormat="1" ht="3" customHeight="1">
      <c r="A16" s="314"/>
      <c r="B16" s="314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168"/>
    </row>
    <row r="17" spans="1:20" ht="27" customHeight="1">
      <c r="D17" s="736" t="s">
        <v>95</v>
      </c>
      <c r="E17" s="736" t="s">
        <v>300</v>
      </c>
      <c r="F17" s="736" t="s">
        <v>83</v>
      </c>
      <c r="G17" s="736" t="s">
        <v>491</v>
      </c>
      <c r="H17" s="736" t="s">
        <v>95</v>
      </c>
      <c r="I17" s="736"/>
      <c r="J17" s="736" t="s">
        <v>23</v>
      </c>
      <c r="K17" s="742" t="s">
        <v>551</v>
      </c>
      <c r="L17" s="742"/>
      <c r="M17" s="742"/>
      <c r="N17" s="742"/>
      <c r="O17" s="742" t="s">
        <v>550</v>
      </c>
      <c r="P17" s="742"/>
      <c r="Q17" s="742"/>
      <c r="R17" s="742"/>
      <c r="S17" s="736" t="s">
        <v>247</v>
      </c>
    </row>
    <row r="18" spans="1:20" ht="30.75" customHeight="1">
      <c r="D18" s="736"/>
      <c r="E18" s="736"/>
      <c r="F18" s="736"/>
      <c r="G18" s="736"/>
      <c r="H18" s="736"/>
      <c r="I18" s="736"/>
      <c r="J18" s="736"/>
      <c r="K18" s="118" t="s">
        <v>303</v>
      </c>
      <c r="L18" s="736" t="s">
        <v>95</v>
      </c>
      <c r="M18" s="736"/>
      <c r="N18" s="118" t="s">
        <v>233</v>
      </c>
      <c r="O18" s="118" t="s">
        <v>303</v>
      </c>
      <c r="P18" s="736" t="s">
        <v>95</v>
      </c>
      <c r="Q18" s="736"/>
      <c r="R18" s="118" t="s">
        <v>233</v>
      </c>
      <c r="S18" s="736"/>
    </row>
    <row r="19" spans="1:20" s="543" customFormat="1" ht="12" customHeight="1">
      <c r="A19" s="542"/>
      <c r="B19" s="542"/>
      <c r="D19" s="41" t="s">
        <v>96</v>
      </c>
      <c r="E19" s="41" t="s">
        <v>52</v>
      </c>
      <c r="F19" s="41" t="s">
        <v>53</v>
      </c>
      <c r="G19" s="41" t="s">
        <v>54</v>
      </c>
      <c r="H19" s="743" t="s">
        <v>71</v>
      </c>
      <c r="I19" s="743"/>
      <c r="J19" s="41" t="s">
        <v>72</v>
      </c>
      <c r="K19" s="41" t="s">
        <v>186</v>
      </c>
      <c r="L19" s="743" t="s">
        <v>187</v>
      </c>
      <c r="M19" s="743"/>
      <c r="N19" s="41" t="s">
        <v>211</v>
      </c>
      <c r="O19" s="41" t="s">
        <v>212</v>
      </c>
      <c r="P19" s="743" t="s">
        <v>213</v>
      </c>
      <c r="Q19" s="743"/>
      <c r="R19" s="41" t="s">
        <v>214</v>
      </c>
      <c r="S19" s="41" t="s">
        <v>215</v>
      </c>
    </row>
    <row r="20" spans="1:20" ht="14.25" hidden="1">
      <c r="C20" s="440"/>
      <c r="D20" s="485">
        <v>0</v>
      </c>
      <c r="E20" s="538"/>
      <c r="F20" s="538"/>
      <c r="G20" s="126"/>
      <c r="H20" s="539"/>
      <c r="I20" s="539"/>
      <c r="J20" s="331"/>
      <c r="K20" s="126"/>
      <c r="L20" s="331"/>
      <c r="M20" s="331"/>
      <c r="N20" s="540"/>
      <c r="O20" s="126"/>
      <c r="P20" s="331"/>
      <c r="Q20" s="331"/>
      <c r="R20" s="541"/>
      <c r="S20" s="126"/>
      <c r="T20" s="231"/>
    </row>
    <row r="21" spans="1:20" s="669" customFormat="1" ht="17.100000000000001" customHeight="1">
      <c r="A21" s="308">
        <v>1</v>
      </c>
      <c r="C21" s="440"/>
      <c r="D21" s="744">
        <v>1</v>
      </c>
      <c r="E21" s="746" t="s">
        <v>386</v>
      </c>
      <c r="F21" s="748" t="s">
        <v>1084</v>
      </c>
      <c r="G21" s="751" t="s">
        <v>88</v>
      </c>
      <c r="H21" s="744"/>
      <c r="I21" s="744">
        <v>1</v>
      </c>
      <c r="J21" s="756" t="s">
        <v>386</v>
      </c>
      <c r="K21" s="755" t="s">
        <v>87</v>
      </c>
      <c r="L21" s="759"/>
      <c r="M21" s="759" t="s">
        <v>96</v>
      </c>
      <c r="N21" s="753" t="s">
        <v>1556</v>
      </c>
      <c r="O21" s="755" t="s">
        <v>87</v>
      </c>
      <c r="P21" s="683"/>
      <c r="Q21" s="683" t="s">
        <v>96</v>
      </c>
      <c r="R21" s="691" t="s">
        <v>1557</v>
      </c>
      <c r="S21" s="679"/>
    </row>
    <row r="22" spans="1:20" s="669" customFormat="1" ht="17.100000000000001" customHeight="1">
      <c r="A22" s="308"/>
      <c r="C22" s="184"/>
      <c r="D22" s="745"/>
      <c r="E22" s="747"/>
      <c r="F22" s="749"/>
      <c r="G22" s="752"/>
      <c r="H22" s="745"/>
      <c r="I22" s="745"/>
      <c r="J22" s="757"/>
      <c r="K22" s="752"/>
      <c r="L22" s="745"/>
      <c r="M22" s="745"/>
      <c r="N22" s="754"/>
      <c r="O22" s="752"/>
      <c r="P22" s="332"/>
      <c r="Q22" s="122"/>
      <c r="R22" s="122"/>
      <c r="S22" s="123"/>
    </row>
    <row r="23" spans="1:20" s="669" customFormat="1" ht="15" customHeight="1">
      <c r="A23" s="308"/>
      <c r="C23" s="184"/>
      <c r="D23" s="745"/>
      <c r="E23" s="747"/>
      <c r="F23" s="749"/>
      <c r="G23" s="752"/>
      <c r="H23" s="745"/>
      <c r="I23" s="745"/>
      <c r="J23" s="758"/>
      <c r="K23" s="752"/>
      <c r="L23" s="121"/>
      <c r="M23" s="122"/>
      <c r="N23" s="122"/>
      <c r="O23" s="122"/>
      <c r="P23" s="122"/>
      <c r="Q23" s="122"/>
      <c r="R23" s="122"/>
      <c r="S23" s="123"/>
    </row>
    <row r="24" spans="1:20" s="669" customFormat="1" ht="15" customHeight="1">
      <c r="A24" s="308"/>
      <c r="C24" s="184"/>
      <c r="D24" s="745"/>
      <c r="E24" s="747"/>
      <c r="F24" s="750"/>
      <c r="G24" s="752"/>
      <c r="H24" s="121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</row>
    <row r="25" spans="1:20" ht="17.100000000000001" customHeight="1"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VEyeDEUUgYExoXK60E4pesr6ODli/HKgIvipOFqW8wEXjiw6ZWPYlUNWmAI7Uw9dFQNDCT0FgICz+e35+J6URQ==" saltValue="NH8r7MdJj2q2/v8IK8rcYw==" spinCount="100000" sheet="1" objects="1" scenarios="1" formatColumns="0" formatRows="0"/>
  <dataConsolidate leftLabels="1" link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</mergeCells>
  <phoneticPr fontId="9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9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6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96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 t="str">
        <f>IF('Перечень тарифов'!R21="","наименование отсутствует","" &amp; 'Перечень тарифов'!R21 &amp; "")</f>
        <v>НАЛ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7"/>
      <c r="D11" s="477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7"/>
      <c r="F12" s="469" t="str">
        <f>"4."&amp;mergeValue(A12) &amp;"."&amp;mergeValue(B12)&amp;"."&amp;mergeValue(C12)</f>
        <v>4.1.1.1</v>
      </c>
      <c r="G12" s="476" t="s">
        <v>572</v>
      </c>
      <c r="H12" s="454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5"/>
      <c r="B13" s="765"/>
      <c r="C13" s="765"/>
      <c r="D13" s="477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80"/>
      <c r="G14" s="481"/>
      <c r="H14" s="482"/>
      <c r="I14" s="48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0" t="s">
        <v>680</v>
      </c>
      <c r="H15" s="760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OqzyJpwLWu3AMg+RN7/19aGt6dV1U9nQqwR8NFDzlEub5+Brg45uv/ecEEbqC6OhmuH0ueuE5Yxg6a1RbiCI1Q==" saltValue="8BQd1UbD/cssVJxv3BaxA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">
    <tabColor rgb="FFEAEBEE"/>
    <pageSetUpPr fitToPage="1"/>
  </sheetPr>
  <dimension ref="A1:CM29"/>
  <sheetViews>
    <sheetView showGridLines="0" topLeftCell="BP22" zoomScaleNormal="100" workbookViewId="0">
      <selection activeCell="BV28" sqref="BV28"/>
    </sheetView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customWidth="1"/>
    <col min="22" max="22" width="20.7109375" style="35" customWidth="1"/>
    <col min="23" max="24" width="23.7109375" style="35" hidden="1" customWidth="1"/>
    <col min="25" max="25" width="11.7109375" style="35" customWidth="1"/>
    <col min="26" max="26" width="3.7109375" style="35" customWidth="1"/>
    <col min="27" max="27" width="11.7109375" style="35" customWidth="1"/>
    <col min="28" max="28" width="8.5703125" style="35" customWidth="1"/>
    <col min="29" max="29" width="20.7109375" style="35" customWidth="1"/>
    <col min="30" max="31" width="23.7109375" style="35" hidden="1" customWidth="1"/>
    <col min="32" max="32" width="11.7109375" style="35" customWidth="1"/>
    <col min="33" max="33" width="3.7109375" style="35" customWidth="1"/>
    <col min="34" max="34" width="11.7109375" style="35" customWidth="1"/>
    <col min="35" max="35" width="8.5703125" style="35" customWidth="1"/>
    <col min="36" max="36" width="20.7109375" style="35" customWidth="1"/>
    <col min="37" max="38" width="23.7109375" style="35" hidden="1" customWidth="1"/>
    <col min="39" max="39" width="11.7109375" style="35" customWidth="1"/>
    <col min="40" max="40" width="3.7109375" style="35" customWidth="1"/>
    <col min="41" max="41" width="11.7109375" style="35" customWidth="1"/>
    <col min="42" max="42" width="8.5703125" style="35" customWidth="1"/>
    <col min="43" max="43" width="20.7109375" style="35" customWidth="1"/>
    <col min="44" max="45" width="23.7109375" style="35" hidden="1" customWidth="1"/>
    <col min="46" max="46" width="11.7109375" style="35" customWidth="1"/>
    <col min="47" max="47" width="3.7109375" style="35" customWidth="1"/>
    <col min="48" max="48" width="11.7109375" style="35" customWidth="1"/>
    <col min="49" max="49" width="8.5703125" style="35" customWidth="1"/>
    <col min="50" max="50" width="20.7109375" style="35" customWidth="1"/>
    <col min="51" max="52" width="23.7109375" style="35" hidden="1" customWidth="1"/>
    <col min="53" max="53" width="11.7109375" style="35" customWidth="1"/>
    <col min="54" max="54" width="3.7109375" style="35" customWidth="1"/>
    <col min="55" max="55" width="11.7109375" style="35" customWidth="1"/>
    <col min="56" max="56" width="8.5703125" style="35" customWidth="1"/>
    <col min="57" max="57" width="20.7109375" style="35" customWidth="1"/>
    <col min="58" max="59" width="23.7109375" style="35" hidden="1" customWidth="1"/>
    <col min="60" max="60" width="11.7109375" style="35" customWidth="1"/>
    <col min="61" max="61" width="3.7109375" style="35" customWidth="1"/>
    <col min="62" max="62" width="11.7109375" style="35" customWidth="1"/>
    <col min="63" max="63" width="8.5703125" style="35" customWidth="1"/>
    <col min="64" max="64" width="20.7109375" style="35" customWidth="1"/>
    <col min="65" max="66" width="23.7109375" style="35" hidden="1" customWidth="1"/>
    <col min="67" max="67" width="11.7109375" style="35" customWidth="1"/>
    <col min="68" max="68" width="3.7109375" style="35" customWidth="1"/>
    <col min="69" max="69" width="11.7109375" style="35" customWidth="1"/>
    <col min="70" max="70" width="8.5703125" style="35" customWidth="1"/>
    <col min="71" max="71" width="20.7109375" style="35" customWidth="1"/>
    <col min="72" max="73" width="23.7109375" style="35" hidden="1" customWidth="1"/>
    <col min="74" max="74" width="11.7109375" style="35" customWidth="1"/>
    <col min="75" max="75" width="3.7109375" style="35" customWidth="1"/>
    <col min="76" max="76" width="11.7109375" style="35" customWidth="1"/>
    <col min="77" max="77" width="8.5703125" style="35" hidden="1" customWidth="1"/>
    <col min="78" max="78" width="4.7109375" style="35" customWidth="1"/>
    <col min="79" max="79" width="115.7109375" style="35" customWidth="1"/>
    <col min="80" max="81" width="10.5703125" style="298"/>
    <col min="82" max="82" width="11.140625" style="298" customWidth="1"/>
    <col min="83" max="90" width="10.5703125" style="298"/>
    <col min="91" max="16384" width="10.5703125" style="35"/>
  </cols>
  <sheetData>
    <row r="1" spans="7:90" hidden="1"/>
    <row r="2" spans="7:90" hidden="1"/>
    <row r="3" spans="7:90" hidden="1"/>
    <row r="4" spans="7:90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</row>
    <row r="5" spans="7:90" ht="24.95" customHeight="1">
      <c r="J5" s="86"/>
      <c r="K5" s="86"/>
      <c r="L5" s="761" t="s">
        <v>682</v>
      </c>
      <c r="M5" s="762"/>
      <c r="N5" s="762"/>
      <c r="O5" s="762"/>
      <c r="P5" s="762"/>
      <c r="Q5" s="762"/>
      <c r="R5" s="762"/>
      <c r="S5" s="762"/>
      <c r="T5" s="762"/>
      <c r="U5" s="763"/>
      <c r="V5" s="692"/>
      <c r="W5" s="692"/>
      <c r="X5" s="692"/>
      <c r="Y5" s="692"/>
      <c r="Z5" s="692"/>
      <c r="AA5" s="692"/>
      <c r="AB5" s="692"/>
      <c r="AC5" s="692"/>
      <c r="AD5" s="692"/>
      <c r="AE5" s="692"/>
      <c r="AF5" s="692"/>
      <c r="AG5" s="692"/>
      <c r="AH5" s="692"/>
      <c r="AI5" s="692"/>
      <c r="AJ5" s="692"/>
      <c r="AK5" s="692"/>
      <c r="AL5" s="692"/>
      <c r="AM5" s="692"/>
      <c r="AN5" s="692"/>
      <c r="AO5" s="692"/>
      <c r="AP5" s="692"/>
      <c r="AQ5" s="692"/>
      <c r="AR5" s="692"/>
      <c r="AS5" s="692"/>
      <c r="AT5" s="692"/>
      <c r="AU5" s="692"/>
      <c r="AV5" s="692"/>
      <c r="AW5" s="692"/>
      <c r="AX5" s="692"/>
      <c r="AY5" s="692"/>
      <c r="AZ5" s="692"/>
      <c r="BA5" s="692"/>
      <c r="BB5" s="692"/>
      <c r="BC5" s="692"/>
      <c r="BD5" s="692"/>
      <c r="BE5" s="692"/>
      <c r="BF5" s="692"/>
      <c r="BG5" s="692"/>
      <c r="BH5" s="692"/>
      <c r="BI5" s="692"/>
      <c r="BJ5" s="692"/>
      <c r="BK5" s="692"/>
      <c r="BL5" s="692"/>
      <c r="BM5" s="692"/>
      <c r="BN5" s="692"/>
      <c r="BO5" s="692"/>
      <c r="BP5" s="692"/>
      <c r="BQ5" s="692"/>
      <c r="BR5" s="692"/>
      <c r="BS5" s="692"/>
      <c r="BT5" s="692"/>
      <c r="BU5" s="692"/>
      <c r="BV5" s="692"/>
      <c r="BW5" s="692"/>
      <c r="BX5" s="692"/>
      <c r="BY5" s="692"/>
      <c r="BZ5" s="593"/>
    </row>
    <row r="6" spans="7:90" s="463" customFormat="1" ht="3" customHeight="1">
      <c r="G6" s="464"/>
      <c r="H6" s="464"/>
      <c r="L6" s="462"/>
      <c r="M6" s="453"/>
      <c r="N6" s="453"/>
      <c r="O6" s="453"/>
      <c r="P6" s="453"/>
      <c r="Q6" s="453"/>
      <c r="R6" s="453"/>
      <c r="S6" s="453"/>
      <c r="T6" s="453"/>
      <c r="U6" s="453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1"/>
      <c r="BZ6" s="453"/>
      <c r="CA6" s="343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</row>
    <row r="7" spans="7:90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71"/>
      <c r="O7" s="766" t="str">
        <f>IF(NameOrPr_ch="",IF(NameOrPr="","",NameOrPr),NameOrPr_ch)</f>
        <v>Департамент государственного регулирования цен и тарифов Костромской области</v>
      </c>
      <c r="P7" s="766"/>
      <c r="Q7" s="766"/>
      <c r="R7" s="766"/>
      <c r="S7" s="766"/>
      <c r="T7" s="766"/>
      <c r="U7" s="766"/>
      <c r="V7" s="766"/>
      <c r="W7" s="766"/>
      <c r="X7" s="766"/>
      <c r="Y7" s="766"/>
      <c r="Z7" s="766"/>
      <c r="AA7" s="766"/>
      <c r="AB7" s="766"/>
      <c r="AC7" s="766"/>
      <c r="AD7" s="766"/>
      <c r="AE7" s="766"/>
      <c r="AF7" s="766"/>
      <c r="AG7" s="766"/>
      <c r="AH7" s="766"/>
      <c r="AI7" s="766"/>
      <c r="AJ7" s="766"/>
      <c r="AK7" s="766"/>
      <c r="AL7" s="766"/>
      <c r="AM7" s="766"/>
      <c r="AN7" s="766"/>
      <c r="AO7" s="766"/>
      <c r="AP7" s="766"/>
      <c r="AQ7" s="766"/>
      <c r="AR7" s="766"/>
      <c r="AS7" s="766"/>
      <c r="AT7" s="766"/>
      <c r="AU7" s="766"/>
      <c r="AV7" s="766"/>
      <c r="AW7" s="766"/>
      <c r="AX7" s="766"/>
      <c r="AY7" s="766"/>
      <c r="AZ7" s="766"/>
      <c r="BA7" s="766"/>
      <c r="BB7" s="766"/>
      <c r="BC7" s="766"/>
      <c r="BD7" s="766"/>
      <c r="BE7" s="766"/>
      <c r="BF7" s="766"/>
      <c r="BG7" s="766"/>
      <c r="BH7" s="766"/>
      <c r="BI7" s="766"/>
      <c r="BJ7" s="766"/>
      <c r="BK7" s="766"/>
      <c r="BL7" s="766"/>
      <c r="BM7" s="766"/>
      <c r="BN7" s="766"/>
      <c r="BO7" s="766"/>
      <c r="BP7" s="766"/>
      <c r="BQ7" s="766"/>
      <c r="BR7" s="766"/>
      <c r="BS7" s="766"/>
      <c r="BT7" s="766"/>
      <c r="BU7" s="766"/>
      <c r="BV7" s="766"/>
      <c r="BW7" s="766"/>
      <c r="BX7" s="766"/>
      <c r="BY7" s="766"/>
      <c r="BZ7" s="766"/>
      <c r="CA7" s="6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</row>
    <row r="8" spans="7:90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71"/>
      <c r="O8" s="766" t="str">
        <f>IF(datePr_ch="",IF(datePr="","",datePr),datePr_ch)</f>
        <v>17.11.2022</v>
      </c>
      <c r="P8" s="766"/>
      <c r="Q8" s="766"/>
      <c r="R8" s="766"/>
      <c r="S8" s="766"/>
      <c r="T8" s="766"/>
      <c r="U8" s="766"/>
      <c r="V8" s="766"/>
      <c r="W8" s="766"/>
      <c r="X8" s="766"/>
      <c r="Y8" s="766"/>
      <c r="Z8" s="766"/>
      <c r="AA8" s="766"/>
      <c r="AB8" s="766"/>
      <c r="AC8" s="766"/>
      <c r="AD8" s="766"/>
      <c r="AE8" s="766"/>
      <c r="AF8" s="766"/>
      <c r="AG8" s="766"/>
      <c r="AH8" s="766"/>
      <c r="AI8" s="766"/>
      <c r="AJ8" s="766"/>
      <c r="AK8" s="766"/>
      <c r="AL8" s="766"/>
      <c r="AM8" s="766"/>
      <c r="AN8" s="766"/>
      <c r="AO8" s="766"/>
      <c r="AP8" s="766"/>
      <c r="AQ8" s="766"/>
      <c r="AR8" s="766"/>
      <c r="AS8" s="766"/>
      <c r="AT8" s="766"/>
      <c r="AU8" s="766"/>
      <c r="AV8" s="766"/>
      <c r="AW8" s="766"/>
      <c r="AX8" s="766"/>
      <c r="AY8" s="766"/>
      <c r="AZ8" s="766"/>
      <c r="BA8" s="766"/>
      <c r="BB8" s="766"/>
      <c r="BC8" s="766"/>
      <c r="BD8" s="766"/>
      <c r="BE8" s="766"/>
      <c r="BF8" s="766"/>
      <c r="BG8" s="766"/>
      <c r="BH8" s="766"/>
      <c r="BI8" s="766"/>
      <c r="BJ8" s="766"/>
      <c r="BK8" s="766"/>
      <c r="BL8" s="766"/>
      <c r="BM8" s="766"/>
      <c r="BN8" s="766"/>
      <c r="BO8" s="766"/>
      <c r="BP8" s="766"/>
      <c r="BQ8" s="766"/>
      <c r="BR8" s="766"/>
      <c r="BS8" s="766"/>
      <c r="BT8" s="766"/>
      <c r="BU8" s="766"/>
      <c r="BV8" s="766"/>
      <c r="BW8" s="766"/>
      <c r="BX8" s="766"/>
      <c r="BY8" s="766"/>
      <c r="BZ8" s="766"/>
      <c r="CA8" s="6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</row>
    <row r="9" spans="7:90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71"/>
      <c r="O9" s="766" t="str">
        <f>IF(numberPr_ch="",IF(numberPr="","",numberPr),numberPr_ch)</f>
        <v>22/253</v>
      </c>
      <c r="P9" s="766"/>
      <c r="Q9" s="766"/>
      <c r="R9" s="766"/>
      <c r="S9" s="766"/>
      <c r="T9" s="766"/>
      <c r="U9" s="766"/>
      <c r="V9" s="766"/>
      <c r="W9" s="766"/>
      <c r="X9" s="766"/>
      <c r="Y9" s="766"/>
      <c r="Z9" s="766"/>
      <c r="AA9" s="766"/>
      <c r="AB9" s="766"/>
      <c r="AC9" s="766"/>
      <c r="AD9" s="766"/>
      <c r="AE9" s="766"/>
      <c r="AF9" s="766"/>
      <c r="AG9" s="766"/>
      <c r="AH9" s="766"/>
      <c r="AI9" s="766"/>
      <c r="AJ9" s="766"/>
      <c r="AK9" s="766"/>
      <c r="AL9" s="766"/>
      <c r="AM9" s="766"/>
      <c r="AN9" s="766"/>
      <c r="AO9" s="766"/>
      <c r="AP9" s="766"/>
      <c r="AQ9" s="766"/>
      <c r="AR9" s="766"/>
      <c r="AS9" s="766"/>
      <c r="AT9" s="766"/>
      <c r="AU9" s="766"/>
      <c r="AV9" s="766"/>
      <c r="AW9" s="766"/>
      <c r="AX9" s="766"/>
      <c r="AY9" s="766"/>
      <c r="AZ9" s="766"/>
      <c r="BA9" s="766"/>
      <c r="BB9" s="766"/>
      <c r="BC9" s="766"/>
      <c r="BD9" s="766"/>
      <c r="BE9" s="766"/>
      <c r="BF9" s="766"/>
      <c r="BG9" s="766"/>
      <c r="BH9" s="766"/>
      <c r="BI9" s="766"/>
      <c r="BJ9" s="766"/>
      <c r="BK9" s="766"/>
      <c r="BL9" s="766"/>
      <c r="BM9" s="766"/>
      <c r="BN9" s="766"/>
      <c r="BO9" s="766"/>
      <c r="BP9" s="766"/>
      <c r="BQ9" s="766"/>
      <c r="BR9" s="766"/>
      <c r="BS9" s="766"/>
      <c r="BT9" s="766"/>
      <c r="BU9" s="766"/>
      <c r="BV9" s="766"/>
      <c r="BW9" s="766"/>
      <c r="BX9" s="766"/>
      <c r="BY9" s="766"/>
      <c r="BZ9" s="766"/>
      <c r="CA9" s="6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</row>
    <row r="10" spans="7:90" s="463" customFormat="1" ht="18.75">
      <c r="G10" s="464"/>
      <c r="H10" s="464"/>
      <c r="L10" s="462"/>
      <c r="M10" s="656" t="s">
        <v>576</v>
      </c>
      <c r="N10" s="471"/>
      <c r="O10" s="766" t="str">
        <f>IF(IstPub_ch="",IF(IstPub="","",IstPub),IstPub_ch)</f>
        <v>http:/pravo.adm44.ru/index.aspx</v>
      </c>
      <c r="P10" s="766"/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766"/>
      <c r="AL10" s="766"/>
      <c r="AM10" s="766"/>
      <c r="AN10" s="766"/>
      <c r="AO10" s="766"/>
      <c r="AP10" s="766"/>
      <c r="AQ10" s="766"/>
      <c r="AR10" s="766"/>
      <c r="AS10" s="766"/>
      <c r="AT10" s="766"/>
      <c r="AU10" s="766"/>
      <c r="AV10" s="766"/>
      <c r="AW10" s="766"/>
      <c r="AX10" s="766"/>
      <c r="AY10" s="766"/>
      <c r="AZ10" s="766"/>
      <c r="BA10" s="766"/>
      <c r="BB10" s="766"/>
      <c r="BC10" s="766"/>
      <c r="BD10" s="766"/>
      <c r="BE10" s="766"/>
      <c r="BF10" s="766"/>
      <c r="BG10" s="766"/>
      <c r="BH10" s="766"/>
      <c r="BI10" s="766"/>
      <c r="BJ10" s="766"/>
      <c r="BK10" s="766"/>
      <c r="BL10" s="766"/>
      <c r="BM10" s="766"/>
      <c r="BN10" s="766"/>
      <c r="BO10" s="766"/>
      <c r="BP10" s="766"/>
      <c r="BQ10" s="766"/>
      <c r="BR10" s="766"/>
      <c r="BS10" s="766"/>
      <c r="BT10" s="766"/>
      <c r="BU10" s="766"/>
      <c r="BV10" s="766"/>
      <c r="BW10" s="766"/>
      <c r="BX10" s="766"/>
      <c r="BY10" s="766"/>
      <c r="BZ10" s="766"/>
      <c r="CA10" s="6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</row>
    <row r="11" spans="7:90" s="255" customFormat="1" ht="3" hidden="1" customHeight="1">
      <c r="G11" s="254"/>
      <c r="H11" s="254"/>
      <c r="L11" s="735"/>
      <c r="M11" s="735"/>
      <c r="N11" s="211"/>
      <c r="O11" s="288"/>
      <c r="P11" s="288"/>
      <c r="Q11" s="288"/>
      <c r="R11" s="288"/>
      <c r="S11" s="288"/>
      <c r="T11" s="288"/>
      <c r="U11" s="315" t="s">
        <v>382</v>
      </c>
      <c r="V11" s="288"/>
      <c r="W11" s="288"/>
      <c r="X11" s="288"/>
      <c r="Y11" s="288"/>
      <c r="Z11" s="288"/>
      <c r="AA11" s="288"/>
      <c r="AB11" s="315" t="s">
        <v>382</v>
      </c>
      <c r="AC11" s="288"/>
      <c r="AD11" s="288"/>
      <c r="AE11" s="288"/>
      <c r="AF11" s="288"/>
      <c r="AG11" s="288"/>
      <c r="AH11" s="288"/>
      <c r="AI11" s="315" t="s">
        <v>382</v>
      </c>
      <c r="AJ11" s="288"/>
      <c r="AK11" s="288"/>
      <c r="AL11" s="288"/>
      <c r="AM11" s="288"/>
      <c r="AN11" s="288"/>
      <c r="AO11" s="288"/>
      <c r="AP11" s="315" t="s">
        <v>382</v>
      </c>
      <c r="AQ11" s="288"/>
      <c r="AR11" s="288"/>
      <c r="AS11" s="288"/>
      <c r="AT11" s="288"/>
      <c r="AU11" s="288"/>
      <c r="AV11" s="288"/>
      <c r="AW11" s="315" t="s">
        <v>382</v>
      </c>
      <c r="AX11" s="288"/>
      <c r="AY11" s="288"/>
      <c r="AZ11" s="288"/>
      <c r="BA11" s="288"/>
      <c r="BB11" s="288"/>
      <c r="BC11" s="288"/>
      <c r="BD11" s="315" t="s">
        <v>382</v>
      </c>
      <c r="BE11" s="288"/>
      <c r="BF11" s="288"/>
      <c r="BG11" s="288"/>
      <c r="BH11" s="288"/>
      <c r="BI11" s="288"/>
      <c r="BJ11" s="288"/>
      <c r="BK11" s="315" t="s">
        <v>382</v>
      </c>
      <c r="BL11" s="288"/>
      <c r="BM11" s="288"/>
      <c r="BN11" s="288"/>
      <c r="BO11" s="288"/>
      <c r="BP11" s="288"/>
      <c r="BQ11" s="288"/>
      <c r="BR11" s="315" t="s">
        <v>382</v>
      </c>
      <c r="BS11" s="288"/>
      <c r="BT11" s="288"/>
      <c r="BU11" s="288"/>
      <c r="BV11" s="288"/>
      <c r="BW11" s="288"/>
      <c r="BX11" s="288"/>
      <c r="BY11" s="315" t="s">
        <v>382</v>
      </c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</row>
    <row r="12" spans="7:90" s="255" customFormat="1">
      <c r="G12" s="254"/>
      <c r="H12" s="254"/>
      <c r="L12" s="211"/>
      <c r="M12" s="211"/>
      <c r="N12" s="211"/>
      <c r="O12" s="778"/>
      <c r="P12" s="778"/>
      <c r="Q12" s="778"/>
      <c r="R12" s="778"/>
      <c r="S12" s="778"/>
      <c r="T12" s="778"/>
      <c r="U12" s="778"/>
      <c r="V12" s="778" t="s">
        <v>1555</v>
      </c>
      <c r="W12" s="778"/>
      <c r="X12" s="778"/>
      <c r="Y12" s="778"/>
      <c r="Z12" s="778"/>
      <c r="AA12" s="778"/>
      <c r="AB12" s="778"/>
      <c r="AC12" s="778" t="s">
        <v>1555</v>
      </c>
      <c r="AD12" s="778"/>
      <c r="AE12" s="778"/>
      <c r="AF12" s="778"/>
      <c r="AG12" s="778"/>
      <c r="AH12" s="778"/>
      <c r="AI12" s="778"/>
      <c r="AJ12" s="778" t="s">
        <v>1555</v>
      </c>
      <c r="AK12" s="778"/>
      <c r="AL12" s="778"/>
      <c r="AM12" s="778"/>
      <c r="AN12" s="778"/>
      <c r="AO12" s="778"/>
      <c r="AP12" s="778"/>
      <c r="AQ12" s="778" t="s">
        <v>1555</v>
      </c>
      <c r="AR12" s="778"/>
      <c r="AS12" s="778"/>
      <c r="AT12" s="778"/>
      <c r="AU12" s="778"/>
      <c r="AV12" s="778"/>
      <c r="AW12" s="778"/>
      <c r="AX12" s="778" t="s">
        <v>1555</v>
      </c>
      <c r="AY12" s="778"/>
      <c r="AZ12" s="778"/>
      <c r="BA12" s="778"/>
      <c r="BB12" s="778"/>
      <c r="BC12" s="778"/>
      <c r="BD12" s="778"/>
      <c r="BE12" s="778" t="s">
        <v>1555</v>
      </c>
      <c r="BF12" s="778"/>
      <c r="BG12" s="778"/>
      <c r="BH12" s="778"/>
      <c r="BI12" s="778"/>
      <c r="BJ12" s="778"/>
      <c r="BK12" s="778"/>
      <c r="BL12" s="778" t="s">
        <v>1555</v>
      </c>
      <c r="BM12" s="778"/>
      <c r="BN12" s="778"/>
      <c r="BO12" s="778"/>
      <c r="BP12" s="778"/>
      <c r="BQ12" s="778"/>
      <c r="BR12" s="778"/>
      <c r="BS12" s="778" t="s">
        <v>1555</v>
      </c>
      <c r="BT12" s="778"/>
      <c r="BU12" s="778"/>
      <c r="BV12" s="778"/>
      <c r="BW12" s="778"/>
      <c r="BX12" s="778"/>
      <c r="BY12" s="778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</row>
    <row r="13" spans="7:90" ht="15" customHeight="1">
      <c r="J13" s="86"/>
      <c r="K13" s="86"/>
      <c r="L13" s="727" t="s">
        <v>510</v>
      </c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27"/>
      <c r="AA13" s="727"/>
      <c r="AB13" s="727"/>
      <c r="AC13" s="727"/>
      <c r="AD13" s="727"/>
      <c r="AE13" s="727"/>
      <c r="AF13" s="727"/>
      <c r="AG13" s="727"/>
      <c r="AH13" s="727"/>
      <c r="AI13" s="727"/>
      <c r="AJ13" s="727"/>
      <c r="AK13" s="727"/>
      <c r="AL13" s="727"/>
      <c r="AM13" s="727"/>
      <c r="AN13" s="727"/>
      <c r="AO13" s="727"/>
      <c r="AP13" s="727"/>
      <c r="AQ13" s="727"/>
      <c r="AR13" s="727"/>
      <c r="AS13" s="727"/>
      <c r="AT13" s="727"/>
      <c r="AU13" s="727"/>
      <c r="AV13" s="727"/>
      <c r="AW13" s="727"/>
      <c r="AX13" s="727"/>
      <c r="AY13" s="727"/>
      <c r="AZ13" s="727"/>
      <c r="BA13" s="727"/>
      <c r="BB13" s="727"/>
      <c r="BC13" s="727"/>
      <c r="BD13" s="727"/>
      <c r="BE13" s="727"/>
      <c r="BF13" s="727"/>
      <c r="BG13" s="727"/>
      <c r="BH13" s="727"/>
      <c r="BI13" s="727"/>
      <c r="BJ13" s="727"/>
      <c r="BK13" s="727"/>
      <c r="BL13" s="727"/>
      <c r="BM13" s="727"/>
      <c r="BN13" s="727"/>
      <c r="BO13" s="727"/>
      <c r="BP13" s="727"/>
      <c r="BQ13" s="727"/>
      <c r="BR13" s="727"/>
      <c r="BS13" s="727"/>
      <c r="BT13" s="727"/>
      <c r="BU13" s="727"/>
      <c r="BV13" s="727"/>
      <c r="BW13" s="727"/>
      <c r="BX13" s="727"/>
      <c r="BY13" s="727"/>
      <c r="BZ13" s="727"/>
      <c r="CA13" s="727" t="s">
        <v>511</v>
      </c>
    </row>
    <row r="14" spans="7:90" ht="15" customHeight="1">
      <c r="J14" s="86"/>
      <c r="K14" s="86"/>
      <c r="L14" s="727" t="s">
        <v>95</v>
      </c>
      <c r="M14" s="727" t="s">
        <v>425</v>
      </c>
      <c r="N14" s="727"/>
      <c r="O14" s="772" t="s">
        <v>534</v>
      </c>
      <c r="P14" s="772"/>
      <c r="Q14" s="772"/>
      <c r="R14" s="772"/>
      <c r="S14" s="772"/>
      <c r="T14" s="772"/>
      <c r="U14" s="727" t="s">
        <v>344</v>
      </c>
      <c r="V14" s="772" t="s">
        <v>534</v>
      </c>
      <c r="W14" s="772"/>
      <c r="X14" s="772"/>
      <c r="Y14" s="772"/>
      <c r="Z14" s="772"/>
      <c r="AA14" s="772"/>
      <c r="AB14" s="727" t="s">
        <v>344</v>
      </c>
      <c r="AC14" s="772" t="s">
        <v>534</v>
      </c>
      <c r="AD14" s="772"/>
      <c r="AE14" s="772"/>
      <c r="AF14" s="772"/>
      <c r="AG14" s="772"/>
      <c r="AH14" s="772"/>
      <c r="AI14" s="727" t="s">
        <v>344</v>
      </c>
      <c r="AJ14" s="772" t="s">
        <v>534</v>
      </c>
      <c r="AK14" s="772"/>
      <c r="AL14" s="772"/>
      <c r="AM14" s="772"/>
      <c r="AN14" s="772"/>
      <c r="AO14" s="772"/>
      <c r="AP14" s="727" t="s">
        <v>344</v>
      </c>
      <c r="AQ14" s="772" t="s">
        <v>534</v>
      </c>
      <c r="AR14" s="772"/>
      <c r="AS14" s="772"/>
      <c r="AT14" s="772"/>
      <c r="AU14" s="772"/>
      <c r="AV14" s="772"/>
      <c r="AW14" s="727" t="s">
        <v>344</v>
      </c>
      <c r="AX14" s="772" t="s">
        <v>534</v>
      </c>
      <c r="AY14" s="772"/>
      <c r="AZ14" s="772"/>
      <c r="BA14" s="772"/>
      <c r="BB14" s="772"/>
      <c r="BC14" s="772"/>
      <c r="BD14" s="727" t="s">
        <v>344</v>
      </c>
      <c r="BE14" s="772" t="s">
        <v>534</v>
      </c>
      <c r="BF14" s="772"/>
      <c r="BG14" s="772"/>
      <c r="BH14" s="772"/>
      <c r="BI14" s="772"/>
      <c r="BJ14" s="772"/>
      <c r="BK14" s="727" t="s">
        <v>344</v>
      </c>
      <c r="BL14" s="772" t="s">
        <v>534</v>
      </c>
      <c r="BM14" s="772"/>
      <c r="BN14" s="772"/>
      <c r="BO14" s="772"/>
      <c r="BP14" s="772"/>
      <c r="BQ14" s="772"/>
      <c r="BR14" s="727" t="s">
        <v>344</v>
      </c>
      <c r="BS14" s="772" t="s">
        <v>534</v>
      </c>
      <c r="BT14" s="772"/>
      <c r="BU14" s="772"/>
      <c r="BV14" s="772"/>
      <c r="BW14" s="772"/>
      <c r="BX14" s="772"/>
      <c r="BY14" s="727" t="s">
        <v>344</v>
      </c>
      <c r="BZ14" s="770" t="s">
        <v>278</v>
      </c>
      <c r="CA14" s="727"/>
    </row>
    <row r="15" spans="7:90" ht="14.25" customHeight="1">
      <c r="J15" s="86"/>
      <c r="K15" s="86"/>
      <c r="L15" s="727"/>
      <c r="M15" s="727"/>
      <c r="N15" s="727"/>
      <c r="O15" s="251" t="s">
        <v>535</v>
      </c>
      <c r="P15" s="782" t="s">
        <v>274</v>
      </c>
      <c r="Q15" s="782"/>
      <c r="R15" s="736" t="s">
        <v>536</v>
      </c>
      <c r="S15" s="736"/>
      <c r="T15" s="736"/>
      <c r="U15" s="727"/>
      <c r="V15" s="670" t="s">
        <v>535</v>
      </c>
      <c r="W15" s="782" t="s">
        <v>274</v>
      </c>
      <c r="X15" s="782"/>
      <c r="Y15" s="736" t="s">
        <v>536</v>
      </c>
      <c r="Z15" s="736"/>
      <c r="AA15" s="736"/>
      <c r="AB15" s="727"/>
      <c r="AC15" s="670" t="s">
        <v>535</v>
      </c>
      <c r="AD15" s="782" t="s">
        <v>274</v>
      </c>
      <c r="AE15" s="782"/>
      <c r="AF15" s="736" t="s">
        <v>536</v>
      </c>
      <c r="AG15" s="736"/>
      <c r="AH15" s="736"/>
      <c r="AI15" s="727"/>
      <c r="AJ15" s="670" t="s">
        <v>535</v>
      </c>
      <c r="AK15" s="782" t="s">
        <v>274</v>
      </c>
      <c r="AL15" s="782"/>
      <c r="AM15" s="736" t="s">
        <v>536</v>
      </c>
      <c r="AN15" s="736"/>
      <c r="AO15" s="736"/>
      <c r="AP15" s="727"/>
      <c r="AQ15" s="670" t="s">
        <v>535</v>
      </c>
      <c r="AR15" s="782" t="s">
        <v>274</v>
      </c>
      <c r="AS15" s="782"/>
      <c r="AT15" s="736" t="s">
        <v>536</v>
      </c>
      <c r="AU15" s="736"/>
      <c r="AV15" s="736"/>
      <c r="AW15" s="727"/>
      <c r="AX15" s="670" t="s">
        <v>535</v>
      </c>
      <c r="AY15" s="782" t="s">
        <v>274</v>
      </c>
      <c r="AZ15" s="782"/>
      <c r="BA15" s="736" t="s">
        <v>536</v>
      </c>
      <c r="BB15" s="736"/>
      <c r="BC15" s="736"/>
      <c r="BD15" s="727"/>
      <c r="BE15" s="670" t="s">
        <v>535</v>
      </c>
      <c r="BF15" s="782" t="s">
        <v>274</v>
      </c>
      <c r="BG15" s="782"/>
      <c r="BH15" s="736" t="s">
        <v>536</v>
      </c>
      <c r="BI15" s="736"/>
      <c r="BJ15" s="736"/>
      <c r="BK15" s="727"/>
      <c r="BL15" s="670" t="s">
        <v>535</v>
      </c>
      <c r="BM15" s="782" t="s">
        <v>274</v>
      </c>
      <c r="BN15" s="782"/>
      <c r="BO15" s="736" t="s">
        <v>536</v>
      </c>
      <c r="BP15" s="736"/>
      <c r="BQ15" s="736"/>
      <c r="BR15" s="727"/>
      <c r="BS15" s="670" t="s">
        <v>535</v>
      </c>
      <c r="BT15" s="782" t="s">
        <v>274</v>
      </c>
      <c r="BU15" s="782"/>
      <c r="BV15" s="736" t="s">
        <v>536</v>
      </c>
      <c r="BW15" s="736"/>
      <c r="BX15" s="736"/>
      <c r="BY15" s="727"/>
      <c r="BZ15" s="770"/>
      <c r="CA15" s="727"/>
    </row>
    <row r="16" spans="7:90" ht="33.75" customHeight="1">
      <c r="J16" s="86"/>
      <c r="K16" s="86"/>
      <c r="L16" s="727"/>
      <c r="M16" s="727"/>
      <c r="N16" s="727"/>
      <c r="O16" s="435" t="s">
        <v>537</v>
      </c>
      <c r="P16" s="436" t="s">
        <v>538</v>
      </c>
      <c r="Q16" s="436" t="s">
        <v>405</v>
      </c>
      <c r="R16" s="437" t="s">
        <v>277</v>
      </c>
      <c r="S16" s="780" t="s">
        <v>276</v>
      </c>
      <c r="T16" s="780"/>
      <c r="U16" s="727"/>
      <c r="V16" s="675" t="s">
        <v>537</v>
      </c>
      <c r="W16" s="436" t="s">
        <v>538</v>
      </c>
      <c r="X16" s="436" t="s">
        <v>405</v>
      </c>
      <c r="Y16" s="677" t="s">
        <v>277</v>
      </c>
      <c r="Z16" s="780" t="s">
        <v>276</v>
      </c>
      <c r="AA16" s="780"/>
      <c r="AB16" s="727"/>
      <c r="AC16" s="675" t="s">
        <v>537</v>
      </c>
      <c r="AD16" s="436" t="s">
        <v>538</v>
      </c>
      <c r="AE16" s="436" t="s">
        <v>405</v>
      </c>
      <c r="AF16" s="677" t="s">
        <v>277</v>
      </c>
      <c r="AG16" s="780" t="s">
        <v>276</v>
      </c>
      <c r="AH16" s="780"/>
      <c r="AI16" s="727"/>
      <c r="AJ16" s="675" t="s">
        <v>537</v>
      </c>
      <c r="AK16" s="436" t="s">
        <v>538</v>
      </c>
      <c r="AL16" s="436" t="s">
        <v>405</v>
      </c>
      <c r="AM16" s="677" t="s">
        <v>277</v>
      </c>
      <c r="AN16" s="780" t="s">
        <v>276</v>
      </c>
      <c r="AO16" s="780"/>
      <c r="AP16" s="727"/>
      <c r="AQ16" s="675" t="s">
        <v>537</v>
      </c>
      <c r="AR16" s="436" t="s">
        <v>538</v>
      </c>
      <c r="AS16" s="436" t="s">
        <v>405</v>
      </c>
      <c r="AT16" s="677" t="s">
        <v>277</v>
      </c>
      <c r="AU16" s="780" t="s">
        <v>276</v>
      </c>
      <c r="AV16" s="780"/>
      <c r="AW16" s="727"/>
      <c r="AX16" s="675" t="s">
        <v>537</v>
      </c>
      <c r="AY16" s="436" t="s">
        <v>538</v>
      </c>
      <c r="AZ16" s="436" t="s">
        <v>405</v>
      </c>
      <c r="BA16" s="677" t="s">
        <v>277</v>
      </c>
      <c r="BB16" s="780" t="s">
        <v>276</v>
      </c>
      <c r="BC16" s="780"/>
      <c r="BD16" s="727"/>
      <c r="BE16" s="675" t="s">
        <v>537</v>
      </c>
      <c r="BF16" s="436" t="s">
        <v>538</v>
      </c>
      <c r="BG16" s="436" t="s">
        <v>405</v>
      </c>
      <c r="BH16" s="677" t="s">
        <v>277</v>
      </c>
      <c r="BI16" s="780" t="s">
        <v>276</v>
      </c>
      <c r="BJ16" s="780"/>
      <c r="BK16" s="727"/>
      <c r="BL16" s="675" t="s">
        <v>537</v>
      </c>
      <c r="BM16" s="436" t="s">
        <v>538</v>
      </c>
      <c r="BN16" s="436" t="s">
        <v>405</v>
      </c>
      <c r="BO16" s="677" t="s">
        <v>277</v>
      </c>
      <c r="BP16" s="780" t="s">
        <v>276</v>
      </c>
      <c r="BQ16" s="780"/>
      <c r="BR16" s="727"/>
      <c r="BS16" s="675" t="s">
        <v>537</v>
      </c>
      <c r="BT16" s="436" t="s">
        <v>538</v>
      </c>
      <c r="BU16" s="436" t="s">
        <v>405</v>
      </c>
      <c r="BV16" s="677" t="s">
        <v>277</v>
      </c>
      <c r="BW16" s="780" t="s">
        <v>276</v>
      </c>
      <c r="BX16" s="780"/>
      <c r="BY16" s="727"/>
      <c r="BZ16" s="770"/>
      <c r="CA16" s="727"/>
    </row>
    <row r="17" spans="1:91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81">
        <f ca="1">OFFSET(S17,0,-1)+1</f>
        <v>7</v>
      </c>
      <c r="T17" s="781"/>
      <c r="U17" s="580">
        <f ca="1">OFFSET(U17,0,-2)+1</f>
        <v>8</v>
      </c>
      <c r="V17" s="678">
        <f ca="1">OFFSET(V17,0,-1)+1</f>
        <v>9</v>
      </c>
      <c r="W17" s="678">
        <f ca="1">OFFSET(W17,0,-1)+1</f>
        <v>10</v>
      </c>
      <c r="X17" s="678">
        <f ca="1">OFFSET(X17,0,-1)+1</f>
        <v>11</v>
      </c>
      <c r="Y17" s="678">
        <f ca="1">OFFSET(Y17,0,-1)+1</f>
        <v>12</v>
      </c>
      <c r="Z17" s="781">
        <f ca="1">OFFSET(Z17,0,-1)+1</f>
        <v>13</v>
      </c>
      <c r="AA17" s="781"/>
      <c r="AB17" s="678">
        <f ca="1">OFFSET(AB17,0,-2)+1</f>
        <v>14</v>
      </c>
      <c r="AC17" s="678">
        <f ca="1">OFFSET(AC17,0,-1)+1</f>
        <v>15</v>
      </c>
      <c r="AD17" s="678">
        <f ca="1">OFFSET(AD17,0,-1)+1</f>
        <v>16</v>
      </c>
      <c r="AE17" s="678">
        <f ca="1">OFFSET(AE17,0,-1)+1</f>
        <v>17</v>
      </c>
      <c r="AF17" s="678">
        <f ca="1">OFFSET(AF17,0,-1)+1</f>
        <v>18</v>
      </c>
      <c r="AG17" s="781">
        <f ca="1">OFFSET(AG17,0,-1)+1</f>
        <v>19</v>
      </c>
      <c r="AH17" s="781"/>
      <c r="AI17" s="678">
        <f ca="1">OFFSET(AI17,0,-2)+1</f>
        <v>20</v>
      </c>
      <c r="AJ17" s="678">
        <f ca="1">OFFSET(AJ17,0,-1)+1</f>
        <v>21</v>
      </c>
      <c r="AK17" s="678">
        <f ca="1">OFFSET(AK17,0,-1)+1</f>
        <v>22</v>
      </c>
      <c r="AL17" s="678">
        <f ca="1">OFFSET(AL17,0,-1)+1</f>
        <v>23</v>
      </c>
      <c r="AM17" s="678">
        <f ca="1">OFFSET(AM17,0,-1)+1</f>
        <v>24</v>
      </c>
      <c r="AN17" s="781">
        <f ca="1">OFFSET(AN17,0,-1)+1</f>
        <v>25</v>
      </c>
      <c r="AO17" s="781"/>
      <c r="AP17" s="678">
        <f ca="1">OFFSET(AP17,0,-2)+1</f>
        <v>26</v>
      </c>
      <c r="AQ17" s="678">
        <f ca="1">OFFSET(AQ17,0,-1)+1</f>
        <v>27</v>
      </c>
      <c r="AR17" s="678">
        <f ca="1">OFFSET(AR17,0,-1)+1</f>
        <v>28</v>
      </c>
      <c r="AS17" s="678">
        <f ca="1">OFFSET(AS17,0,-1)+1</f>
        <v>29</v>
      </c>
      <c r="AT17" s="678">
        <f ca="1">OFFSET(AT17,0,-1)+1</f>
        <v>30</v>
      </c>
      <c r="AU17" s="781">
        <f ca="1">OFFSET(AU17,0,-1)+1</f>
        <v>31</v>
      </c>
      <c r="AV17" s="781"/>
      <c r="AW17" s="678">
        <f ca="1">OFFSET(AW17,0,-2)+1</f>
        <v>32</v>
      </c>
      <c r="AX17" s="678">
        <f ca="1">OFFSET(AX17,0,-1)+1</f>
        <v>33</v>
      </c>
      <c r="AY17" s="678">
        <f ca="1">OFFSET(AY17,0,-1)+1</f>
        <v>34</v>
      </c>
      <c r="AZ17" s="678">
        <f ca="1">OFFSET(AZ17,0,-1)+1</f>
        <v>35</v>
      </c>
      <c r="BA17" s="678">
        <f ca="1">OFFSET(BA17,0,-1)+1</f>
        <v>36</v>
      </c>
      <c r="BB17" s="781">
        <f ca="1">OFFSET(BB17,0,-1)+1</f>
        <v>37</v>
      </c>
      <c r="BC17" s="781"/>
      <c r="BD17" s="678">
        <f ca="1">OFFSET(BD17,0,-2)+1</f>
        <v>38</v>
      </c>
      <c r="BE17" s="678">
        <f ca="1">OFFSET(BE17,0,-1)+1</f>
        <v>39</v>
      </c>
      <c r="BF17" s="678">
        <f ca="1">OFFSET(BF17,0,-1)+1</f>
        <v>40</v>
      </c>
      <c r="BG17" s="678">
        <f ca="1">OFFSET(BG17,0,-1)+1</f>
        <v>41</v>
      </c>
      <c r="BH17" s="678">
        <f ca="1">OFFSET(BH17,0,-1)+1</f>
        <v>42</v>
      </c>
      <c r="BI17" s="781">
        <f ca="1">OFFSET(BI17,0,-1)+1</f>
        <v>43</v>
      </c>
      <c r="BJ17" s="781"/>
      <c r="BK17" s="678">
        <f ca="1">OFFSET(BK17,0,-2)+1</f>
        <v>44</v>
      </c>
      <c r="BL17" s="678">
        <f ca="1">OFFSET(BL17,0,-1)+1</f>
        <v>45</v>
      </c>
      <c r="BM17" s="678">
        <f ca="1">OFFSET(BM17,0,-1)+1</f>
        <v>46</v>
      </c>
      <c r="BN17" s="678">
        <f ca="1">OFFSET(BN17,0,-1)+1</f>
        <v>47</v>
      </c>
      <c r="BO17" s="678">
        <f ca="1">OFFSET(BO17,0,-1)+1</f>
        <v>48</v>
      </c>
      <c r="BP17" s="781">
        <f ca="1">OFFSET(BP17,0,-1)+1</f>
        <v>49</v>
      </c>
      <c r="BQ17" s="781"/>
      <c r="BR17" s="678">
        <f ca="1">OFFSET(BR17,0,-2)+1</f>
        <v>50</v>
      </c>
      <c r="BS17" s="678">
        <f ca="1">OFFSET(BS17,0,-1)+1</f>
        <v>51</v>
      </c>
      <c r="BT17" s="678">
        <f ca="1">OFFSET(BT17,0,-1)+1</f>
        <v>52</v>
      </c>
      <c r="BU17" s="678">
        <f ca="1">OFFSET(BU17,0,-1)+1</f>
        <v>53</v>
      </c>
      <c r="BV17" s="678">
        <f ca="1">OFFSET(BV17,0,-1)+1</f>
        <v>54</v>
      </c>
      <c r="BW17" s="781">
        <f ca="1">OFFSET(BW17,0,-1)+1</f>
        <v>55</v>
      </c>
      <c r="BX17" s="781"/>
      <c r="BY17" s="678">
        <f ca="1">OFFSET(BY17,0,-2)+1</f>
        <v>56</v>
      </c>
      <c r="BZ17" s="586">
        <f ca="1">OFFSET(BZ17,0,-1)</f>
        <v>56</v>
      </c>
      <c r="CA17" s="580">
        <f ca="1">OFFSET(CA17,0,-1)+1</f>
        <v>57</v>
      </c>
    </row>
    <row r="18" spans="1:91" ht="22.5">
      <c r="A18" s="779">
        <v>1</v>
      </c>
      <c r="B18" s="340"/>
      <c r="C18" s="340"/>
      <c r="D18" s="340"/>
      <c r="E18" s="341"/>
      <c r="F18" s="342"/>
      <c r="G18" s="342"/>
      <c r="H18" s="342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 t="str">
        <f>IF('Перечень тарифов'!J21="","","" &amp; 'Перечень тарифов'!J21 &amp; "")</f>
        <v>Тариф на техническую воду</v>
      </c>
      <c r="P18" s="750"/>
      <c r="Q18" s="750"/>
      <c r="R18" s="750"/>
      <c r="S18" s="750"/>
      <c r="T18" s="750"/>
      <c r="U18" s="750"/>
      <c r="V18" s="750"/>
      <c r="W18" s="750"/>
      <c r="X18" s="750"/>
      <c r="Y18" s="750"/>
      <c r="Z18" s="750"/>
      <c r="AA18" s="750"/>
      <c r="AB18" s="750"/>
      <c r="AC18" s="750"/>
      <c r="AD18" s="750"/>
      <c r="AE18" s="750"/>
      <c r="AF18" s="750"/>
      <c r="AG18" s="750"/>
      <c r="AH18" s="750"/>
      <c r="AI18" s="750"/>
      <c r="AJ18" s="750"/>
      <c r="AK18" s="750"/>
      <c r="AL18" s="750"/>
      <c r="AM18" s="750"/>
      <c r="AN18" s="750"/>
      <c r="AO18" s="750"/>
      <c r="AP18" s="750"/>
      <c r="AQ18" s="750"/>
      <c r="AR18" s="750"/>
      <c r="AS18" s="750"/>
      <c r="AT18" s="750"/>
      <c r="AU18" s="750"/>
      <c r="AV18" s="750"/>
      <c r="AW18" s="750"/>
      <c r="AX18" s="750"/>
      <c r="AY18" s="750"/>
      <c r="AZ18" s="750"/>
      <c r="BA18" s="750"/>
      <c r="BB18" s="750"/>
      <c r="BC18" s="750"/>
      <c r="BD18" s="750"/>
      <c r="BE18" s="750"/>
      <c r="BF18" s="750"/>
      <c r="BG18" s="750"/>
      <c r="BH18" s="750"/>
      <c r="BI18" s="750"/>
      <c r="BJ18" s="750"/>
      <c r="BK18" s="750"/>
      <c r="BL18" s="750"/>
      <c r="BM18" s="750"/>
      <c r="BN18" s="750"/>
      <c r="BO18" s="750"/>
      <c r="BP18" s="750"/>
      <c r="BQ18" s="750"/>
      <c r="BR18" s="750"/>
      <c r="BS18" s="750"/>
      <c r="BT18" s="750"/>
      <c r="BU18" s="750"/>
      <c r="BV18" s="750"/>
      <c r="BW18" s="750"/>
      <c r="BX18" s="750"/>
      <c r="BY18" s="750"/>
      <c r="BZ18" s="750"/>
      <c r="CA18" s="600" t="s">
        <v>543</v>
      </c>
    </row>
    <row r="19" spans="1:91" ht="22.5">
      <c r="A19" s="779"/>
      <c r="B19" s="779">
        <v>1</v>
      </c>
      <c r="C19" s="340"/>
      <c r="D19" s="340"/>
      <c r="E19" s="342"/>
      <c r="F19" s="342"/>
      <c r="G19" s="342"/>
      <c r="H19" s="342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7" t="str">
        <f>IF('Перечень тарифов'!N21="","","" &amp; 'Перечень тарифов'!N21 &amp; "")</f>
        <v>городской округ город Мантурово, городской округ город Мантурово (34714000);</v>
      </c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77"/>
      <c r="AF19" s="777"/>
      <c r="AG19" s="777"/>
      <c r="AH19" s="777"/>
      <c r="AI19" s="777"/>
      <c r="AJ19" s="777"/>
      <c r="AK19" s="777"/>
      <c r="AL19" s="777"/>
      <c r="AM19" s="777"/>
      <c r="AN19" s="777"/>
      <c r="AO19" s="777"/>
      <c r="AP19" s="777"/>
      <c r="AQ19" s="777"/>
      <c r="AR19" s="777"/>
      <c r="AS19" s="777"/>
      <c r="AT19" s="777"/>
      <c r="AU19" s="777"/>
      <c r="AV19" s="777"/>
      <c r="AW19" s="777"/>
      <c r="AX19" s="777"/>
      <c r="AY19" s="777"/>
      <c r="AZ19" s="777"/>
      <c r="BA19" s="777"/>
      <c r="BB19" s="777"/>
      <c r="BC19" s="777"/>
      <c r="BD19" s="777"/>
      <c r="BE19" s="777"/>
      <c r="BF19" s="777"/>
      <c r="BG19" s="777"/>
      <c r="BH19" s="777"/>
      <c r="BI19" s="777"/>
      <c r="BJ19" s="777"/>
      <c r="BK19" s="777"/>
      <c r="BL19" s="777"/>
      <c r="BM19" s="777"/>
      <c r="BN19" s="777"/>
      <c r="BO19" s="777"/>
      <c r="BP19" s="777"/>
      <c r="BQ19" s="777"/>
      <c r="BR19" s="777"/>
      <c r="BS19" s="777"/>
      <c r="BT19" s="777"/>
      <c r="BU19" s="777"/>
      <c r="BV19" s="777"/>
      <c r="BW19" s="777"/>
      <c r="BX19" s="777"/>
      <c r="BY19" s="777"/>
      <c r="BZ19" s="777"/>
      <c r="CA19" s="286" t="s">
        <v>544</v>
      </c>
    </row>
    <row r="20" spans="1:91" ht="45">
      <c r="A20" s="779"/>
      <c r="B20" s="779"/>
      <c r="C20" s="779">
        <v>1</v>
      </c>
      <c r="D20" s="340"/>
      <c r="E20" s="342"/>
      <c r="F20" s="342"/>
      <c r="G20" s="342"/>
      <c r="H20" s="342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7" t="str">
        <f>IF('Перечень тарифов'!R21="","","" &amp; 'Перечень тарифов'!R21 &amp; "")</f>
        <v>НАЛ СВЕЗА Мантурово</v>
      </c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77"/>
      <c r="AF20" s="777"/>
      <c r="AG20" s="777"/>
      <c r="AH20" s="777"/>
      <c r="AI20" s="777"/>
      <c r="AJ20" s="777"/>
      <c r="AK20" s="777"/>
      <c r="AL20" s="777"/>
      <c r="AM20" s="777"/>
      <c r="AN20" s="777"/>
      <c r="AO20" s="777"/>
      <c r="AP20" s="777"/>
      <c r="AQ20" s="777"/>
      <c r="AR20" s="777"/>
      <c r="AS20" s="777"/>
      <c r="AT20" s="777"/>
      <c r="AU20" s="777"/>
      <c r="AV20" s="777"/>
      <c r="AW20" s="777"/>
      <c r="AX20" s="777"/>
      <c r="AY20" s="777"/>
      <c r="AZ20" s="777"/>
      <c r="BA20" s="777"/>
      <c r="BB20" s="777"/>
      <c r="BC20" s="777"/>
      <c r="BD20" s="777"/>
      <c r="BE20" s="777"/>
      <c r="BF20" s="777"/>
      <c r="BG20" s="777"/>
      <c r="BH20" s="777"/>
      <c r="BI20" s="777"/>
      <c r="BJ20" s="777"/>
      <c r="BK20" s="777"/>
      <c r="BL20" s="777"/>
      <c r="BM20" s="777"/>
      <c r="BN20" s="777"/>
      <c r="BO20" s="777"/>
      <c r="BP20" s="777"/>
      <c r="BQ20" s="777"/>
      <c r="BR20" s="777"/>
      <c r="BS20" s="777"/>
      <c r="BT20" s="777"/>
      <c r="BU20" s="777"/>
      <c r="BV20" s="777"/>
      <c r="BW20" s="777"/>
      <c r="BX20" s="777"/>
      <c r="BY20" s="777"/>
      <c r="BZ20" s="777"/>
      <c r="CA20" s="286" t="s">
        <v>683</v>
      </c>
      <c r="CE20" s="317"/>
    </row>
    <row r="21" spans="1:91" ht="33.75">
      <c r="A21" s="779"/>
      <c r="B21" s="779"/>
      <c r="C21" s="779"/>
      <c r="D21" s="779">
        <v>1</v>
      </c>
      <c r="E21" s="342"/>
      <c r="F21" s="342"/>
      <c r="G21" s="342"/>
      <c r="H21" s="342"/>
      <c r="I21" s="778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74" t="s">
        <v>3</v>
      </c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74"/>
      <c r="AF21" s="774"/>
      <c r="AG21" s="774"/>
      <c r="AH21" s="774"/>
      <c r="AI21" s="774"/>
      <c r="AJ21" s="774"/>
      <c r="AK21" s="774"/>
      <c r="AL21" s="774"/>
      <c r="AM21" s="774"/>
      <c r="AN21" s="774"/>
      <c r="AO21" s="774"/>
      <c r="AP21" s="774"/>
      <c r="AQ21" s="774"/>
      <c r="AR21" s="774"/>
      <c r="AS21" s="774"/>
      <c r="AT21" s="774"/>
      <c r="AU21" s="774"/>
      <c r="AV21" s="774"/>
      <c r="AW21" s="774"/>
      <c r="AX21" s="774"/>
      <c r="AY21" s="774"/>
      <c r="AZ21" s="774"/>
      <c r="BA21" s="774"/>
      <c r="BB21" s="774"/>
      <c r="BC21" s="774"/>
      <c r="BD21" s="774"/>
      <c r="BE21" s="774"/>
      <c r="BF21" s="774"/>
      <c r="BG21" s="774"/>
      <c r="BH21" s="774"/>
      <c r="BI21" s="774"/>
      <c r="BJ21" s="774"/>
      <c r="BK21" s="774"/>
      <c r="BL21" s="774"/>
      <c r="BM21" s="774"/>
      <c r="BN21" s="774"/>
      <c r="BO21" s="774"/>
      <c r="BP21" s="774"/>
      <c r="BQ21" s="774"/>
      <c r="BR21" s="774"/>
      <c r="BS21" s="774"/>
      <c r="BT21" s="774"/>
      <c r="BU21" s="774"/>
      <c r="BV21" s="774"/>
      <c r="BW21" s="774"/>
      <c r="BX21" s="774"/>
      <c r="BY21" s="774"/>
      <c r="BZ21" s="774"/>
      <c r="CA21" s="286" t="s">
        <v>684</v>
      </c>
      <c r="CE21" s="317"/>
    </row>
    <row r="22" spans="1:91" ht="33.75">
      <c r="A22" s="779"/>
      <c r="B22" s="779"/>
      <c r="C22" s="779"/>
      <c r="D22" s="779"/>
      <c r="E22" s="779">
        <v>1</v>
      </c>
      <c r="F22" s="342"/>
      <c r="G22" s="342"/>
      <c r="H22" s="342"/>
      <c r="I22" s="778"/>
      <c r="J22" s="778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73" t="s">
        <v>307</v>
      </c>
      <c r="P22" s="773"/>
      <c r="Q22" s="773"/>
      <c r="R22" s="773"/>
      <c r="S22" s="773"/>
      <c r="T22" s="773"/>
      <c r="U22" s="773"/>
      <c r="V22" s="773"/>
      <c r="W22" s="773"/>
      <c r="X22" s="773"/>
      <c r="Y22" s="773"/>
      <c r="Z22" s="773"/>
      <c r="AA22" s="773"/>
      <c r="AB22" s="773"/>
      <c r="AC22" s="773"/>
      <c r="AD22" s="773"/>
      <c r="AE22" s="773"/>
      <c r="AF22" s="773"/>
      <c r="AG22" s="773"/>
      <c r="AH22" s="773"/>
      <c r="AI22" s="773"/>
      <c r="AJ22" s="773"/>
      <c r="AK22" s="773"/>
      <c r="AL22" s="773"/>
      <c r="AM22" s="773"/>
      <c r="AN22" s="773"/>
      <c r="AO22" s="773"/>
      <c r="AP22" s="773"/>
      <c r="AQ22" s="773"/>
      <c r="AR22" s="773"/>
      <c r="AS22" s="773"/>
      <c r="AT22" s="773"/>
      <c r="AU22" s="773"/>
      <c r="AV22" s="773"/>
      <c r="AW22" s="773"/>
      <c r="AX22" s="773"/>
      <c r="AY22" s="773"/>
      <c r="AZ22" s="773"/>
      <c r="BA22" s="773"/>
      <c r="BB22" s="773"/>
      <c r="BC22" s="773"/>
      <c r="BD22" s="773"/>
      <c r="BE22" s="773"/>
      <c r="BF22" s="773"/>
      <c r="BG22" s="773"/>
      <c r="BH22" s="773"/>
      <c r="BI22" s="773"/>
      <c r="BJ22" s="773"/>
      <c r="BK22" s="773"/>
      <c r="BL22" s="773"/>
      <c r="BM22" s="773"/>
      <c r="BN22" s="773"/>
      <c r="BO22" s="773"/>
      <c r="BP22" s="773"/>
      <c r="BQ22" s="773"/>
      <c r="BR22" s="773"/>
      <c r="BS22" s="773"/>
      <c r="BT22" s="773"/>
      <c r="BU22" s="773"/>
      <c r="BV22" s="773"/>
      <c r="BW22" s="773"/>
      <c r="BX22" s="773"/>
      <c r="BY22" s="773"/>
      <c r="BZ22" s="773"/>
      <c r="CA22" s="286" t="s">
        <v>545</v>
      </c>
      <c r="CC22" s="317" t="str">
        <f>strCheckUnique(CD22:CD25)</f>
        <v/>
      </c>
      <c r="CE22" s="317"/>
    </row>
    <row r="23" spans="1:91" ht="66" customHeight="1">
      <c r="A23" s="779"/>
      <c r="B23" s="779"/>
      <c r="C23" s="779"/>
      <c r="D23" s="779"/>
      <c r="E23" s="779"/>
      <c r="F23" s="340">
        <v>1</v>
      </c>
      <c r="G23" s="340"/>
      <c r="H23" s="340"/>
      <c r="I23" s="778"/>
      <c r="J23" s="778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83"/>
      <c r="O23" s="690">
        <v>6.95</v>
      </c>
      <c r="P23" s="192"/>
      <c r="Q23" s="192"/>
      <c r="R23" s="771" t="s">
        <v>1092</v>
      </c>
      <c r="S23" s="775" t="s">
        <v>87</v>
      </c>
      <c r="T23" s="771" t="s">
        <v>1558</v>
      </c>
      <c r="U23" s="775" t="s">
        <v>87</v>
      </c>
      <c r="V23" s="690">
        <v>6.95</v>
      </c>
      <c r="W23" s="192"/>
      <c r="X23" s="192"/>
      <c r="Y23" s="771" t="s">
        <v>1559</v>
      </c>
      <c r="Z23" s="775" t="s">
        <v>87</v>
      </c>
      <c r="AA23" s="771" t="s">
        <v>1560</v>
      </c>
      <c r="AB23" s="775" t="s">
        <v>87</v>
      </c>
      <c r="AC23" s="690">
        <v>7.39</v>
      </c>
      <c r="AD23" s="192"/>
      <c r="AE23" s="192"/>
      <c r="AF23" s="771" t="s">
        <v>1561</v>
      </c>
      <c r="AG23" s="775" t="s">
        <v>87</v>
      </c>
      <c r="AH23" s="771" t="s">
        <v>1562</v>
      </c>
      <c r="AI23" s="775" t="s">
        <v>87</v>
      </c>
      <c r="AJ23" s="690">
        <v>7.39</v>
      </c>
      <c r="AK23" s="192"/>
      <c r="AL23" s="192"/>
      <c r="AM23" s="771" t="s">
        <v>1563</v>
      </c>
      <c r="AN23" s="775" t="s">
        <v>87</v>
      </c>
      <c r="AO23" s="771" t="s">
        <v>1564</v>
      </c>
      <c r="AP23" s="775" t="s">
        <v>87</v>
      </c>
      <c r="AQ23" s="690">
        <v>7.78</v>
      </c>
      <c r="AR23" s="192"/>
      <c r="AS23" s="192"/>
      <c r="AT23" s="771" t="s">
        <v>1565</v>
      </c>
      <c r="AU23" s="775" t="s">
        <v>87</v>
      </c>
      <c r="AV23" s="771" t="s">
        <v>1566</v>
      </c>
      <c r="AW23" s="775" t="s">
        <v>87</v>
      </c>
      <c r="AX23" s="690">
        <v>7.78</v>
      </c>
      <c r="AY23" s="192"/>
      <c r="AZ23" s="192"/>
      <c r="BA23" s="771" t="s">
        <v>1567</v>
      </c>
      <c r="BB23" s="775" t="s">
        <v>87</v>
      </c>
      <c r="BC23" s="771" t="s">
        <v>1568</v>
      </c>
      <c r="BD23" s="775" t="s">
        <v>87</v>
      </c>
      <c r="BE23" s="690">
        <v>8.1999999999999993</v>
      </c>
      <c r="BF23" s="192"/>
      <c r="BG23" s="192"/>
      <c r="BH23" s="771" t="s">
        <v>1569</v>
      </c>
      <c r="BI23" s="775" t="s">
        <v>87</v>
      </c>
      <c r="BJ23" s="771" t="s">
        <v>1570</v>
      </c>
      <c r="BK23" s="775" t="s">
        <v>87</v>
      </c>
      <c r="BL23" s="690">
        <v>8.1999999999999993</v>
      </c>
      <c r="BM23" s="192"/>
      <c r="BN23" s="192"/>
      <c r="BO23" s="771" t="s">
        <v>1571</v>
      </c>
      <c r="BP23" s="775" t="s">
        <v>87</v>
      </c>
      <c r="BQ23" s="771" t="s">
        <v>1572</v>
      </c>
      <c r="BR23" s="775" t="s">
        <v>87</v>
      </c>
      <c r="BS23" s="690">
        <v>8.64</v>
      </c>
      <c r="BT23" s="192"/>
      <c r="BU23" s="192"/>
      <c r="BV23" s="771" t="s">
        <v>1573</v>
      </c>
      <c r="BW23" s="775" t="s">
        <v>87</v>
      </c>
      <c r="BX23" s="771" t="s">
        <v>1093</v>
      </c>
      <c r="BY23" s="775" t="s">
        <v>88</v>
      </c>
      <c r="BZ23" s="282"/>
      <c r="CA23" s="767" t="s">
        <v>546</v>
      </c>
      <c r="CB23" s="599" t="str">
        <f>strCheckDate(O24:BZ24)</f>
        <v/>
      </c>
      <c r="CD23" s="317" t="str">
        <f>IF(M23="","",M23 )</f>
        <v/>
      </c>
      <c r="CE23" s="317"/>
      <c r="CF23" s="317"/>
      <c r="CG23" s="317"/>
    </row>
    <row r="24" spans="1:91" hidden="1">
      <c r="A24" s="779"/>
      <c r="B24" s="779"/>
      <c r="C24" s="779"/>
      <c r="D24" s="779"/>
      <c r="E24" s="779"/>
      <c r="F24" s="340"/>
      <c r="G24" s="340"/>
      <c r="H24" s="340"/>
      <c r="I24" s="778"/>
      <c r="J24" s="778"/>
      <c r="K24" s="344"/>
      <c r="L24" s="171"/>
      <c r="M24" s="205"/>
      <c r="N24" s="783"/>
      <c r="O24" s="299"/>
      <c r="P24" s="296"/>
      <c r="Q24" s="297" t="str">
        <f>R23 &amp; "-" &amp; T23</f>
        <v>01.12.2022-31.12.2023</v>
      </c>
      <c r="R24" s="771"/>
      <c r="S24" s="775"/>
      <c r="T24" s="776"/>
      <c r="U24" s="775"/>
      <c r="V24" s="299"/>
      <c r="W24" s="296"/>
      <c r="X24" s="297" t="str">
        <f>Y23 &amp; "-" &amp; AA23</f>
        <v>01.01.2024-30.06.2024</v>
      </c>
      <c r="Y24" s="771"/>
      <c r="Z24" s="775"/>
      <c r="AA24" s="776"/>
      <c r="AB24" s="775"/>
      <c r="AC24" s="299"/>
      <c r="AD24" s="296"/>
      <c r="AE24" s="297" t="str">
        <f>AF23 &amp; "-" &amp; AH23</f>
        <v>01.07.2024-31.12.2024</v>
      </c>
      <c r="AF24" s="771"/>
      <c r="AG24" s="775"/>
      <c r="AH24" s="776"/>
      <c r="AI24" s="775"/>
      <c r="AJ24" s="299"/>
      <c r="AK24" s="296"/>
      <c r="AL24" s="297" t="str">
        <f>AM23 &amp; "-" &amp; AO23</f>
        <v>01.01.2025-30.06.2025</v>
      </c>
      <c r="AM24" s="771"/>
      <c r="AN24" s="775"/>
      <c r="AO24" s="776"/>
      <c r="AP24" s="775"/>
      <c r="AQ24" s="299"/>
      <c r="AR24" s="296"/>
      <c r="AS24" s="297" t="str">
        <f>AT23 &amp; "-" &amp; AV23</f>
        <v>01.07.2025-31.12.2025</v>
      </c>
      <c r="AT24" s="771"/>
      <c r="AU24" s="775"/>
      <c r="AV24" s="776"/>
      <c r="AW24" s="775"/>
      <c r="AX24" s="299"/>
      <c r="AY24" s="296"/>
      <c r="AZ24" s="297" t="str">
        <f>BA23 &amp; "-" &amp; BC23</f>
        <v>01.01.2026-30.06.2026</v>
      </c>
      <c r="BA24" s="771"/>
      <c r="BB24" s="775"/>
      <c r="BC24" s="776"/>
      <c r="BD24" s="775"/>
      <c r="BE24" s="299"/>
      <c r="BF24" s="296"/>
      <c r="BG24" s="297" t="str">
        <f>BH23 &amp; "-" &amp; BJ23</f>
        <v>01.07.2026-31.12.2026</v>
      </c>
      <c r="BH24" s="771"/>
      <c r="BI24" s="775"/>
      <c r="BJ24" s="776"/>
      <c r="BK24" s="775"/>
      <c r="BL24" s="299"/>
      <c r="BM24" s="296"/>
      <c r="BN24" s="297" t="str">
        <f>BO23 &amp; "-" &amp; BQ23</f>
        <v>01.01.2027-30.06.2027</v>
      </c>
      <c r="BO24" s="771"/>
      <c r="BP24" s="775"/>
      <c r="BQ24" s="776"/>
      <c r="BR24" s="775"/>
      <c r="BS24" s="299"/>
      <c r="BT24" s="296"/>
      <c r="BU24" s="297" t="str">
        <f>BV23 &amp; "-" &amp; BX23</f>
        <v>01.07.2027-31.12.2027</v>
      </c>
      <c r="BV24" s="771"/>
      <c r="BW24" s="775"/>
      <c r="BX24" s="776"/>
      <c r="BY24" s="775"/>
      <c r="BZ24" s="282"/>
      <c r="CA24" s="768"/>
      <c r="CE24" s="317"/>
    </row>
    <row r="25" spans="1:91" customFormat="1" ht="15" customHeight="1">
      <c r="A25" s="779"/>
      <c r="B25" s="779"/>
      <c r="C25" s="779"/>
      <c r="D25" s="779"/>
      <c r="E25" s="779"/>
      <c r="F25" s="340"/>
      <c r="G25" s="340"/>
      <c r="H25" s="340"/>
      <c r="I25" s="778"/>
      <c r="J25" s="778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57"/>
      <c r="W25" s="157"/>
      <c r="X25" s="157"/>
      <c r="Y25" s="262"/>
      <c r="Z25" s="198"/>
      <c r="AA25" s="198"/>
      <c r="AB25" s="198"/>
      <c r="AC25" s="157"/>
      <c r="AD25" s="157"/>
      <c r="AE25" s="157"/>
      <c r="AF25" s="262"/>
      <c r="AG25" s="198"/>
      <c r="AH25" s="198"/>
      <c r="AI25" s="198"/>
      <c r="AJ25" s="157"/>
      <c r="AK25" s="157"/>
      <c r="AL25" s="157"/>
      <c r="AM25" s="262"/>
      <c r="AN25" s="198"/>
      <c r="AO25" s="198"/>
      <c r="AP25" s="198"/>
      <c r="AQ25" s="157"/>
      <c r="AR25" s="157"/>
      <c r="AS25" s="157"/>
      <c r="AT25" s="262"/>
      <c r="AU25" s="198"/>
      <c r="AV25" s="198"/>
      <c r="AW25" s="198"/>
      <c r="AX25" s="157"/>
      <c r="AY25" s="157"/>
      <c r="AZ25" s="157"/>
      <c r="BA25" s="262"/>
      <c r="BB25" s="198"/>
      <c r="BC25" s="198"/>
      <c r="BD25" s="198"/>
      <c r="BE25" s="157"/>
      <c r="BF25" s="157"/>
      <c r="BG25" s="157"/>
      <c r="BH25" s="262"/>
      <c r="BI25" s="198"/>
      <c r="BJ25" s="198"/>
      <c r="BK25" s="198"/>
      <c r="BL25" s="157"/>
      <c r="BM25" s="157"/>
      <c r="BN25" s="157"/>
      <c r="BO25" s="262"/>
      <c r="BP25" s="198"/>
      <c r="BQ25" s="198"/>
      <c r="BR25" s="198"/>
      <c r="BS25" s="157"/>
      <c r="BT25" s="157"/>
      <c r="BU25" s="157"/>
      <c r="BV25" s="262"/>
      <c r="BW25" s="198"/>
      <c r="BX25" s="198"/>
      <c r="BY25" s="198"/>
      <c r="BZ25" s="186"/>
      <c r="CA25" s="769"/>
      <c r="CB25" s="307"/>
      <c r="CC25" s="307"/>
      <c r="CD25" s="307"/>
      <c r="CE25" s="317"/>
      <c r="CF25" s="307"/>
      <c r="CG25" s="298"/>
      <c r="CH25" s="298"/>
      <c r="CI25" s="298"/>
      <c r="CJ25" s="298"/>
      <c r="CK25" s="298"/>
      <c r="CL25" s="298"/>
      <c r="CM25" s="35"/>
    </row>
    <row r="26" spans="1:91" customFormat="1" ht="15" customHeight="1">
      <c r="A26" s="779"/>
      <c r="B26" s="779"/>
      <c r="C26" s="779"/>
      <c r="D26" s="779"/>
      <c r="E26" s="340"/>
      <c r="F26" s="342"/>
      <c r="G26" s="342"/>
      <c r="H26" s="342"/>
      <c r="I26" s="778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57"/>
      <c r="W26" s="157"/>
      <c r="X26" s="157"/>
      <c r="Y26" s="262"/>
      <c r="Z26" s="198"/>
      <c r="AA26" s="198"/>
      <c r="AB26" s="197"/>
      <c r="AC26" s="157"/>
      <c r="AD26" s="157"/>
      <c r="AE26" s="157"/>
      <c r="AF26" s="262"/>
      <c r="AG26" s="198"/>
      <c r="AH26" s="198"/>
      <c r="AI26" s="197"/>
      <c r="AJ26" s="157"/>
      <c r="AK26" s="157"/>
      <c r="AL26" s="157"/>
      <c r="AM26" s="262"/>
      <c r="AN26" s="198"/>
      <c r="AO26" s="198"/>
      <c r="AP26" s="197"/>
      <c r="AQ26" s="157"/>
      <c r="AR26" s="157"/>
      <c r="AS26" s="157"/>
      <c r="AT26" s="262"/>
      <c r="AU26" s="198"/>
      <c r="AV26" s="198"/>
      <c r="AW26" s="197"/>
      <c r="AX26" s="157"/>
      <c r="AY26" s="157"/>
      <c r="AZ26" s="157"/>
      <c r="BA26" s="262"/>
      <c r="BB26" s="198"/>
      <c r="BC26" s="198"/>
      <c r="BD26" s="197"/>
      <c r="BE26" s="157"/>
      <c r="BF26" s="157"/>
      <c r="BG26" s="157"/>
      <c r="BH26" s="262"/>
      <c r="BI26" s="198"/>
      <c r="BJ26" s="198"/>
      <c r="BK26" s="197"/>
      <c r="BL26" s="157"/>
      <c r="BM26" s="157"/>
      <c r="BN26" s="157"/>
      <c r="BO26" s="262"/>
      <c r="BP26" s="198"/>
      <c r="BQ26" s="198"/>
      <c r="BR26" s="197"/>
      <c r="BS26" s="157"/>
      <c r="BT26" s="157"/>
      <c r="BU26" s="157"/>
      <c r="BV26" s="262"/>
      <c r="BW26" s="198"/>
      <c r="BX26" s="198"/>
      <c r="BY26" s="197"/>
      <c r="BZ26" s="198"/>
      <c r="CA26" s="186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</row>
    <row r="27" spans="1:91" customFormat="1" ht="15" customHeight="1">
      <c r="A27" s="779"/>
      <c r="B27" s="779"/>
      <c r="C27" s="779"/>
      <c r="D27" s="340"/>
      <c r="E27" s="345"/>
      <c r="F27" s="342"/>
      <c r="G27" s="342"/>
      <c r="H27" s="342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57"/>
      <c r="W27" s="157"/>
      <c r="X27" s="157"/>
      <c r="Y27" s="262"/>
      <c r="Z27" s="198"/>
      <c r="AA27" s="198"/>
      <c r="AB27" s="197"/>
      <c r="AC27" s="157"/>
      <c r="AD27" s="157"/>
      <c r="AE27" s="157"/>
      <c r="AF27" s="262"/>
      <c r="AG27" s="198"/>
      <c r="AH27" s="198"/>
      <c r="AI27" s="197"/>
      <c r="AJ27" s="157"/>
      <c r="AK27" s="157"/>
      <c r="AL27" s="157"/>
      <c r="AM27" s="262"/>
      <c r="AN27" s="198"/>
      <c r="AO27" s="198"/>
      <c r="AP27" s="197"/>
      <c r="AQ27" s="157"/>
      <c r="AR27" s="157"/>
      <c r="AS27" s="157"/>
      <c r="AT27" s="262"/>
      <c r="AU27" s="198"/>
      <c r="AV27" s="198"/>
      <c r="AW27" s="197"/>
      <c r="AX27" s="157"/>
      <c r="AY27" s="157"/>
      <c r="AZ27" s="157"/>
      <c r="BA27" s="262"/>
      <c r="BB27" s="198"/>
      <c r="BC27" s="198"/>
      <c r="BD27" s="197"/>
      <c r="BE27" s="157"/>
      <c r="BF27" s="157"/>
      <c r="BG27" s="157"/>
      <c r="BH27" s="262"/>
      <c r="BI27" s="198"/>
      <c r="BJ27" s="198"/>
      <c r="BK27" s="197"/>
      <c r="BL27" s="157"/>
      <c r="BM27" s="157"/>
      <c r="BN27" s="157"/>
      <c r="BO27" s="262"/>
      <c r="BP27" s="198"/>
      <c r="BQ27" s="198"/>
      <c r="BR27" s="197"/>
      <c r="BS27" s="157"/>
      <c r="BT27" s="157"/>
      <c r="BU27" s="157"/>
      <c r="BV27" s="262"/>
      <c r="BW27" s="198"/>
      <c r="BX27" s="198"/>
      <c r="BY27" s="197"/>
      <c r="BZ27" s="198"/>
      <c r="CA27" s="186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</row>
    <row r="28" spans="1:91" ht="3" customHeight="1"/>
    <row r="29" spans="1:91" ht="48.95" customHeight="1">
      <c r="M29" s="760" t="s">
        <v>707</v>
      </c>
      <c r="N29" s="760"/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  <c r="Z29" s="760"/>
      <c r="AA29" s="760"/>
      <c r="AB29" s="760"/>
      <c r="AC29" s="760"/>
      <c r="AD29" s="760"/>
      <c r="AE29" s="760"/>
      <c r="AF29" s="760"/>
      <c r="AG29" s="760"/>
      <c r="AH29" s="760"/>
      <c r="AI29" s="760"/>
      <c r="AJ29" s="760"/>
      <c r="AK29" s="760"/>
      <c r="AL29" s="760"/>
      <c r="AM29" s="760"/>
      <c r="AN29" s="760"/>
      <c r="AO29" s="760"/>
      <c r="AP29" s="760"/>
      <c r="AQ29" s="760"/>
      <c r="AR29" s="760"/>
      <c r="AS29" s="760"/>
      <c r="AT29" s="760"/>
      <c r="AU29" s="760"/>
      <c r="AV29" s="760"/>
      <c r="AW29" s="760"/>
      <c r="AX29" s="760"/>
      <c r="AY29" s="760"/>
      <c r="AZ29" s="760"/>
      <c r="BA29" s="760"/>
      <c r="BB29" s="760"/>
      <c r="BC29" s="760"/>
      <c r="BD29" s="760"/>
      <c r="BE29" s="760"/>
      <c r="BF29" s="760"/>
      <c r="BG29" s="760"/>
      <c r="BH29" s="760"/>
      <c r="BI29" s="760"/>
      <c r="BJ29" s="760"/>
      <c r="BK29" s="760"/>
      <c r="BL29" s="760"/>
      <c r="BM29" s="760"/>
      <c r="BN29" s="760"/>
      <c r="BO29" s="760"/>
      <c r="BP29" s="760"/>
      <c r="BQ29" s="760"/>
      <c r="BR29" s="760"/>
      <c r="BS29" s="760"/>
      <c r="BT29" s="760"/>
      <c r="BU29" s="760"/>
      <c r="BV29" s="760"/>
      <c r="BW29" s="760"/>
      <c r="BX29" s="760"/>
      <c r="BY29" s="760"/>
      <c r="BZ29" s="760"/>
    </row>
  </sheetData>
  <sheetProtection algorithmName="SHA-512" hashValue="gOd6UsTXM5J4Nu2ATWncigat8p3AGj4LyyzCJFS1HO58NAcoBVdw9VOzgssaiF8uEk+sGI8ZgG8KeRy5Uhdxvg==" saltValue="2qSHpsOcL7zQR2qTkzMc1A==" spinCount="100000" sheet="1" objects="1" scenarios="1" formatColumns="0" formatRows="0"/>
  <dataConsolidate leftLabels="1" link="1"/>
  <mergeCells count="126">
    <mergeCell ref="BW17:BX17"/>
    <mergeCell ref="BV23:BV24"/>
    <mergeCell ref="BW23:BW24"/>
    <mergeCell ref="BX23:BX24"/>
    <mergeCell ref="BY23:BY24"/>
    <mergeCell ref="BS12:BY12"/>
    <mergeCell ref="BS14:BX14"/>
    <mergeCell ref="BY14:BY16"/>
    <mergeCell ref="BT15:BU15"/>
    <mergeCell ref="BV15:BX15"/>
    <mergeCell ref="BW16:BX16"/>
    <mergeCell ref="BP17:BQ17"/>
    <mergeCell ref="BO23:BO24"/>
    <mergeCell ref="BP23:BP24"/>
    <mergeCell ref="BQ23:BQ24"/>
    <mergeCell ref="BR23:BR24"/>
    <mergeCell ref="BL12:BR12"/>
    <mergeCell ref="BL14:BQ14"/>
    <mergeCell ref="BR14:BR16"/>
    <mergeCell ref="BM15:BN15"/>
    <mergeCell ref="BO15:BQ15"/>
    <mergeCell ref="BP16:BQ16"/>
    <mergeCell ref="BI17:BJ17"/>
    <mergeCell ref="BH23:BH24"/>
    <mergeCell ref="BI23:BI24"/>
    <mergeCell ref="BJ23:BJ24"/>
    <mergeCell ref="BK23:BK24"/>
    <mergeCell ref="BE12:BK12"/>
    <mergeCell ref="BE14:BJ14"/>
    <mergeCell ref="BK14:BK16"/>
    <mergeCell ref="BF15:BG15"/>
    <mergeCell ref="BH15:BJ15"/>
    <mergeCell ref="BI16:BJ16"/>
    <mergeCell ref="BB17:BC17"/>
    <mergeCell ref="BA23:BA24"/>
    <mergeCell ref="BB23:BB24"/>
    <mergeCell ref="BC23:BC24"/>
    <mergeCell ref="BD23:BD24"/>
    <mergeCell ref="AX12:BD12"/>
    <mergeCell ref="AX14:BC14"/>
    <mergeCell ref="BD14:BD16"/>
    <mergeCell ref="AY15:AZ15"/>
    <mergeCell ref="BA15:BC15"/>
    <mergeCell ref="BB16:BC16"/>
    <mergeCell ref="AU17:AV17"/>
    <mergeCell ref="AT23:AT24"/>
    <mergeCell ref="AU23:AU24"/>
    <mergeCell ref="AV23:AV24"/>
    <mergeCell ref="AW23:AW24"/>
    <mergeCell ref="AQ14:AV14"/>
    <mergeCell ref="AW14:AW16"/>
    <mergeCell ref="AR15:AS15"/>
    <mergeCell ref="AT15:AV15"/>
    <mergeCell ref="AU16:AV16"/>
    <mergeCell ref="M29:BZ29"/>
    <mergeCell ref="S23:S24"/>
    <mergeCell ref="U23:U24"/>
    <mergeCell ref="N23:N24"/>
    <mergeCell ref="T23:T24"/>
    <mergeCell ref="AB14:AB16"/>
    <mergeCell ref="W15:X15"/>
    <mergeCell ref="Y15:AA15"/>
    <mergeCell ref="Z16:AA16"/>
    <mergeCell ref="Z17:AA17"/>
    <mergeCell ref="Y23:Y24"/>
    <mergeCell ref="Z23:Z24"/>
    <mergeCell ref="AA23:AA24"/>
    <mergeCell ref="AI23:AI24"/>
    <mergeCell ref="AJ14:AO14"/>
    <mergeCell ref="AP14:AP16"/>
    <mergeCell ref="AK15:AL15"/>
    <mergeCell ref="AM15:AO15"/>
    <mergeCell ref="AN16:AO16"/>
    <mergeCell ref="AN17:AO17"/>
    <mergeCell ref="AM23:AM24"/>
    <mergeCell ref="AN23:AN24"/>
    <mergeCell ref="AO23:AO24"/>
    <mergeCell ref="AP23:AP24"/>
    <mergeCell ref="A18:A27"/>
    <mergeCell ref="B19:B27"/>
    <mergeCell ref="C20:C27"/>
    <mergeCell ref="D21:D26"/>
    <mergeCell ref="I21:I26"/>
    <mergeCell ref="E22:E25"/>
    <mergeCell ref="O12:U12"/>
    <mergeCell ref="S16:T16"/>
    <mergeCell ref="O19:BZ19"/>
    <mergeCell ref="O18:BZ18"/>
    <mergeCell ref="S17:T17"/>
    <mergeCell ref="U14:U16"/>
    <mergeCell ref="V12:AB12"/>
    <mergeCell ref="V14:AA14"/>
    <mergeCell ref="AC12:AI12"/>
    <mergeCell ref="AC14:AH14"/>
    <mergeCell ref="AI14:AI16"/>
    <mergeCell ref="AD15:AE15"/>
    <mergeCell ref="AF15:AH15"/>
    <mergeCell ref="AG16:AH16"/>
    <mergeCell ref="AG17:AH17"/>
    <mergeCell ref="AQ12:AW12"/>
    <mergeCell ref="J22:J25"/>
    <mergeCell ref="P15:Q15"/>
    <mergeCell ref="O8:BZ8"/>
    <mergeCell ref="O9:BZ9"/>
    <mergeCell ref="L5:U5"/>
    <mergeCell ref="L11:M11"/>
    <mergeCell ref="O10:BZ10"/>
    <mergeCell ref="O7:BZ7"/>
    <mergeCell ref="CA23:CA25"/>
    <mergeCell ref="BZ14:BZ16"/>
    <mergeCell ref="L13:BZ13"/>
    <mergeCell ref="N14:N16"/>
    <mergeCell ref="R23:R24"/>
    <mergeCell ref="R15:T15"/>
    <mergeCell ref="O14:T14"/>
    <mergeCell ref="CA13:CA16"/>
    <mergeCell ref="O22:BZ22"/>
    <mergeCell ref="O21:BZ21"/>
    <mergeCell ref="L14:L16"/>
    <mergeCell ref="M14:M16"/>
    <mergeCell ref="AB23:AB24"/>
    <mergeCell ref="AF23:AF24"/>
    <mergeCell ref="AG23:AG24"/>
    <mergeCell ref="AH23:AH24"/>
    <mergeCell ref="O20:BZ20"/>
    <mergeCell ref="AJ12:AP12"/>
  </mergeCells>
  <phoneticPr fontId="9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CA6:CA10 O21:BZ21">
      <formula1>900</formula1>
    </dataValidation>
    <dataValidation allowBlank="1" promptTitle="checkPeriodRange" sqref="Q24 X24 AE24 AL24 AS24 AZ24 BG24 BN24 BU24"/>
    <dataValidation type="list" allowBlank="1" showInputMessage="1" showErrorMessage="1" errorTitle="Ошибка" error="Выберите значение из списка" sqref="O22 V22 AC22 AJ22 AQ22 AX22 BE22 BL22 BS22">
      <formula1>kind_of_cons</formula1>
    </dataValidation>
    <dataValidation allowBlank="1" sqref="S25:S27 Z25:Z27 AG25:AG27 AN25:AN27 AU25:AU27 BB25:BB27 BI25:BI27 BP25:BP27 BW25:BW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 AF23 AH23:AH24 AM23 AO23:AO24 AT23 AV23:AV24 BA23 BC23:BC24 BH23 BJ23:BJ24 BO23 BQ23:BQ24 BV23 BX23:BX24"/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 AG23:AG24 AI23:AI24 AN23:AN24 AP23:AP24 AU23:AU24 AW23:AW24 BB23:BB24 BD23:BD24 BI23:BI24 BK23:BK24 BP23:BP24 BR23:BR24 BW23:BW24 BY23:BY24"/>
    <dataValidation type="decimal" allowBlank="1" showErrorMessage="1" errorTitle="Ошибка" error="Допускается ввод только действительных чисел!" sqref="O23 V23 AC23 AJ23 AQ23 AX23 BE23 BL23 BS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52</v>
      </c>
    </row>
    <row r="2" spans="1:20" ht="22.5">
      <c r="F2" s="761" t="s">
        <v>566</v>
      </c>
      <c r="G2" s="762"/>
      <c r="H2" s="763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7" t="s">
        <v>510</v>
      </c>
      <c r="G4" s="727"/>
      <c r="H4" s="727"/>
      <c r="I4" s="764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4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21.11.2022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5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5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5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5"/>
      <c r="B11" s="765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5"/>
      <c r="B12" s="765"/>
      <c r="C12" s="765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5"/>
      <c r="B13" s="765"/>
      <c r="C13" s="765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5"/>
      <c r="B14" s="765"/>
      <c r="C14" s="765"/>
      <c r="D14" s="479"/>
      <c r="F14" s="473"/>
      <c r="G14" s="163" t="s">
        <v>4</v>
      </c>
      <c r="H14" s="478"/>
      <c r="I14" s="784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5"/>
      <c r="B15" s="765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5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0" t="s">
        <v>680</v>
      </c>
      <c r="H19" s="760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B2C352A31B6A148A23BD10B389C5095" ma:contentTypeVersion="1" ma:contentTypeDescription="Создание документа." ma:contentTypeScope="" ma:versionID="98e67692f231577cb25472ca3c5a6fc8">
  <xsd:schema xmlns:xsd="http://www.w3.org/2001/XMLSchema" xmlns:xs="http://www.w3.org/2001/XMLSchema" xmlns:p="http://schemas.microsoft.com/office/2006/metadata/properties" xmlns:ns2="4c61ceaf-f135-4735-8426-18531d9cc3f4" targetNamespace="http://schemas.microsoft.com/office/2006/metadata/properties" ma:root="true" ma:fieldsID="b8bd6ee87f7400982f592351b2be5db0" ns2:_="">
    <xsd:import namespace="4c61ceaf-f135-4735-8426-18531d9cc3f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1ceaf-f135-4735-8426-18531d9cc3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647BA6-4366-4136-A82D-F3E1E2060E68}">
  <ds:schemaRefs>
    <ds:schemaRef ds:uri="http://purl.org/dc/dcmitype/"/>
    <ds:schemaRef ds:uri="http://schemas.microsoft.com/office/infopath/2007/PartnerControls"/>
    <ds:schemaRef ds:uri="4c61ceaf-f135-4735-8426-18531d9cc3f4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34AE4B-0322-4CAF-B91E-F0F2D3DA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AEE55-057B-459E-887B-82739EFC0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1ceaf-f135-4735-8426-18531d9cc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608</vt:i4>
      </vt:variant>
    </vt:vector>
  </HeadingPairs>
  <TitlesOfParts>
    <vt:vector size="618" baseType="lpstr">
      <vt:lpstr>Инструкция</vt:lpstr>
      <vt:lpstr>Титульный</vt:lpstr>
      <vt:lpstr>Территории</vt:lpstr>
      <vt:lpstr>Перечень тарифов</vt:lpstr>
      <vt:lpstr>Форма 1.0.1 | Т-тех</vt:lpstr>
      <vt:lpstr>Форма 2.2 | Т-тех</vt:lpstr>
      <vt:lpstr>Форма 1.0.1 | Форма 2.11</vt:lpstr>
      <vt:lpstr>Форма 2.11</vt:lpstr>
      <vt:lpstr>Комментарии</vt:lpstr>
      <vt:lpstr>Проверка</vt:lpstr>
      <vt:lpstr>activity</vt:lpstr>
      <vt:lpstr>add_CS_List05_10</vt:lpstr>
      <vt:lpstr>add_CS_List05_2</vt:lpstr>
      <vt:lpstr>add_CS_List05_3</vt:lpstr>
      <vt:lpstr>add_CS_List05_4</vt:lpstr>
      <vt:lpstr>add_CS_List05_9</vt:lpstr>
      <vt:lpstr>add_CT_10</vt:lpstr>
      <vt:lpstr>add_CT_2</vt:lpstr>
      <vt:lpstr>add_CT_3</vt:lpstr>
      <vt:lpstr>add_CT_4</vt:lpstr>
      <vt:lpstr>add_CT_9</vt:lpstr>
      <vt:lpstr>add_MO_10</vt:lpstr>
      <vt:lpstr>add_MO_2</vt:lpstr>
      <vt:lpstr>add_MO_3</vt:lpstr>
      <vt:lpstr>add_MO_4</vt:lpstr>
      <vt:lpstr>add_MO_9</vt:lpstr>
      <vt:lpstr>add_MO_List05_10</vt:lpstr>
      <vt:lpstr>add_MO_List05_2</vt:lpstr>
      <vt:lpstr>add_MO_List05_3</vt:lpstr>
      <vt:lpstr>add_MO_List05_4</vt:lpstr>
      <vt:lpstr>add_MO_List05_9</vt:lpstr>
      <vt:lpstr>add_MR_List05_10</vt:lpstr>
      <vt:lpstr>add_MR_List05_2</vt:lpstr>
      <vt:lpstr>add_MR_List05_3</vt:lpstr>
      <vt:lpstr>add_MR_List05_4</vt:lpstr>
      <vt:lpstr>add_MR_List05_9</vt:lpstr>
      <vt:lpstr>add_Rate_10</vt:lpstr>
      <vt:lpstr>add_Rate_2</vt:lpstr>
      <vt:lpstr>add_Rate_3</vt:lpstr>
      <vt:lpstr>add_Rate_4</vt:lpstr>
      <vt:lpstr>add_Rate_9</vt:lpstr>
      <vt:lpstr>add_TER_List05_10</vt:lpstr>
      <vt:lpstr>add_TER_List05_2</vt:lpstr>
      <vt:lpstr>add_TER_List05_3</vt:lpstr>
      <vt:lpstr>add_TER_List05_4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UpdStatus</vt:lpstr>
      <vt:lpstr>VDET_END_DATE</vt:lpstr>
      <vt:lpstr>VDET_START_DATE</vt:lpstr>
      <vt:lpstr>version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холодного водоснабжения (цены и тарифы)</dc:title>
  <dc:subject>Показатели, подлежащие раскрытию в сфере холодного водоснабжения (цены и тарифы)</dc:subject>
  <dc:creator>--</dc:creator>
  <cp:lastModifiedBy>Холодова Галина Сергеевна</cp:lastModifiedBy>
  <cp:lastPrinted>2013-08-29T08:11:20Z</cp:lastPrinted>
  <dcterms:created xsi:type="dcterms:W3CDTF">2004-05-21T07:18:45Z</dcterms:created>
  <dcterms:modified xsi:type="dcterms:W3CDTF">2022-11-28T14:16:09Z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  <property fmtid="{D5CDD505-2E9C-101B-9397-08002B2CF9AE}" pid="20" name="ContentTypeId">
    <vt:lpwstr>0x0101008B2C352A31B6A148A23BD10B389C5095</vt:lpwstr>
  </property>
</Properties>
</file>